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78C68080-F8A0-40E4-8A14-8F64C01A5AAE}" xr6:coauthVersionLast="44" xr6:coauthVersionMax="44" xr10:uidLastSave="{00000000-0000-0000-0000-000000000000}"/>
  <workbookProtection workbookAlgorithmName="SHA-512" workbookHashValue="37zeY+hdBd4VCjAvegNmhX7uSZf3k/2783VqShbDNWaVdCOIWOEeMJpH5RauefgdsmD2ZVSdZ/lKUi/JJaqVWQ==" workbookSaltValue="qkUP3kLB2U1/x6NKubrP2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1" l="1"/>
  <c r="E95" i="1"/>
  <c r="E96" i="1"/>
  <c r="E97" i="1"/>
  <c r="E98" i="1"/>
  <c r="E99" i="1"/>
  <c r="E93" i="1"/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<sst xmlns="http://schemas.openxmlformats.org/spreadsheetml/2006/main" count="273" uniqueCount="191">
  <si>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</si>
  <si>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</si>
  <si>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</si>
  <si>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</si>
  <si>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</si>
  <si>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</si>
  <si>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</si>
  <si>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</si>
  <si>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</si>
  <si>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</si>
  <si>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</si>
  <si>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</si>
  <si>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</si>
  <si>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</si>
  <si>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</si>
  <si>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</si>
  <si>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</si>
  <si>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</si>
  <si>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</si>
  <si>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</si>
  <si>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</si>
  <si>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</si>
  <si>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</si>
  <si>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</si>
  <si>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</si>
  <si>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</si>
  <si>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</si>
  <si>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</si>
  <si>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</si>
  <si>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</si>
  <si>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</si>
  <si>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</si>
  <si>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</si>
  <si>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</si>
  <si>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</si>
  <si>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</si>
  <si>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</si>
  <si>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</si>
  <si>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</si>
  <si>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</si>
  <si>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</si>
  <si>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</si>
  <si>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</si>
  <si>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</si>
  <si>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</si>
  <si>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</si>
  <si>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</si>
  <si>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</si>
  <si>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</si>
  <si>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</si>
  <si>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</si>
  <si>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</si>
  <si>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</si>
  <si>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</si>
  <si>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</si>
  <si>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</si>
  <si>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</si>
  <si>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</si>
  <si>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</si>
  <si>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</si>
  <si>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</si>
  <si>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</si>
  <si>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</si>
  <si>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</si>
  <si>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</si>
  <si>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</si>
  <si>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</si>
  <si>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</si>
  <si>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</si>
  <si>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</si>
  <si>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</si>
  <si>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</si>
  <si>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</si>
  <si>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</si>
  <si>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</si>
  <si>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</si>
  <si>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</si>
  <si>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</si>
  <si>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</si>
  <si>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</si>
  <si>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</si>
  <si>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</si>
  <si>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</si>
  <si>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</si>
  <si>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</si>
  <si>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</si>
  <si>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</si>
  <si>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</si>
  <si>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</si>
  <si>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</si>
  <si>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</si>
  <si>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</si>
  <si>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</si>
  <si>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</si>
  <si>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</si>
  <si>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</si>
  <si>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</si>
  <si>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</si>
  <si>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</si>
  <si>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</si>
  <si>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</si>
  <si>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</si>
  <si>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</si>
  <si>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</si>
  <si>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</si>
  <si>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</si>
  <si>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</si>
  <si>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</si>
  <si>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</si>
  <si>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</si>
  <si>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</si>
  <si>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</si>
  <si>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</si>
  <si>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</si>
  <si>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</si>
  <si>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</si>
  <si>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</si>
  <si>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</si>
  <si>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</si>
  <si>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</si>
  <si>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</si>
  <si>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</si>
  <si>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</si>
  <si>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</si>
  <si>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</si>
  <si>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</si>
  <si>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</si>
  <si>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</si>
  <si>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</si>
  <si>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</si>
  <si>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</si>
  <si>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</si>
  <si>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</si>
  <si>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</si>
  <si>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</si>
  <si>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</si>
  <si>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</si>
  <si>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</si>
  <si>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</si>
  <si>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</si>
  <si>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</si>
  <si>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</si>
  <si>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</si>
  <si>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</si>
  <si>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</si>
  <si>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</si>
  <si>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</si>
  <si>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</si>
  <si>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</si>
  <si>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</si>
  <si>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</si>
  <si>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</si>
  <si>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</si>
  <si>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</si>
  <si>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</si>
  <si>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</si>
  <si>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</si>
  <si>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</si>
  <si>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</si>
  <si>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</si>
  <si>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</si>
  <si>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</si>
  <si>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</si>
  <si>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</si>
  <si>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</si>
  <si>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</si>
  <si>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</si>
  <si>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</si>
  <si>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</si>
  <si>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</si>
  <si>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</si>
  <si>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</si>
  <si>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</si>
  <si>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</si>
  <si>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</si>
  <si>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</si>
  <si>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</si>
  <si>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</si>
  <si>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</si>
  <si>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</si>
  <si>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</si>
  <si>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</si>
  <si>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</si>
  <si>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</si>
  <si>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</si>
  <si>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</si>
  <si>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</si>
  <si>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</si>
  <si>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</si>
  <si>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</si>
  <si>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 xml:space="preserve">REGIÓN CENTRO SUR Y AMAZONÍA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</si>
</sst>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5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topLeftCell="A61" zoomScale="55" zoomScaleNormal="55" zoomScalePageLayoutView="70" workbookViewId="0">
      <selection activeCell="E93" sqref="E93:E99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177" t="s">
        <v>105</v>
      </c>
      <c r="C6" s="177"/>
      <c r="D6" s="177"/>
      <c r="E6" s="177"/>
      <c r="F6" s="177"/>
      <c r="G6" s="177"/>
      <c r="H6" s="177"/>
      <c r="I6" s="177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178" t="s">
        <v>190</v>
      </c>
      <c r="C7" s="178"/>
      <c r="D7" s="178"/>
      <c r="E7" s="178"/>
      <c r="F7" s="178"/>
      <c r="G7" s="178"/>
      <c r="H7" s="178"/>
      <c r="I7" s="178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179" t="s">
        <v>0</v>
      </c>
      <c r="C8" s="179"/>
      <c r="D8" s="179"/>
      <c r="E8" s="179"/>
      <c r="F8" s="179"/>
      <c r="G8" s="179"/>
      <c r="H8" s="179"/>
      <c r="I8" s="179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190</v>
      </c>
      <c r="B9" s="3">
        <v>3</v>
      </c>
      <c r="C9" s="3" t="s">
        <v>129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">
        <v>129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180" t="s">
        <v>190</v>
      </c>
      <c r="H13" s="183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181"/>
      <c r="H14" s="184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182"/>
      <c r="H15" s="185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174" t="s">
        <v>3</v>
      </c>
      <c r="B16" s="175"/>
      <c r="C16" s="175"/>
      <c r="D16" s="175"/>
      <c r="E16" s="175"/>
      <c r="F16" s="176"/>
      <c r="G16" s="41">
        <v>108605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88" t="s">
        <v>4</v>
      </c>
      <c r="B17" s="189"/>
      <c r="C17" s="189"/>
      <c r="D17" s="189"/>
      <c r="E17" s="189"/>
      <c r="F17" s="190"/>
      <c r="G17" s="42">
        <v>103899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191" t="s">
        <v>5</v>
      </c>
      <c r="B18" s="192"/>
      <c r="C18" s="192"/>
      <c r="D18" s="192"/>
      <c r="E18" s="192"/>
      <c r="F18" s="193"/>
      <c r="G18" s="43">
        <v>4706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88" t="s">
        <v>6</v>
      </c>
      <c r="B19" s="189"/>
      <c r="C19" s="189"/>
      <c r="D19" s="189"/>
      <c r="E19" s="189"/>
      <c r="F19" s="194"/>
      <c r="G19" s="44">
        <v>0.31526293910420772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195" t="s">
        <v>7</v>
      </c>
      <c r="B20" s="196"/>
      <c r="C20" s="196"/>
      <c r="D20" s="196"/>
      <c r="E20" s="196"/>
      <c r="F20" s="197"/>
      <c r="G20" s="49">
        <v>0.39430360870861914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198" t="s">
        <v>9</v>
      </c>
      <c r="B24" s="19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00" t="s">
        <v>112</v>
      </c>
      <c r="B25" s="201"/>
      <c r="C25" s="168">
        <v>0.22986583836528457</v>
      </c>
      <c r="D25" s="169">
        <v>0.25731943975700305</v>
      </c>
      <c r="E25" s="169">
        <v>0.26910111183232482</v>
      </c>
      <c r="F25" s="169">
        <v>0.28187274766712012</v>
      </c>
      <c r="G25" s="169">
        <v>0.2985364775723624</v>
      </c>
      <c r="H25" s="170">
        <v>0.30496143766379635</v>
      </c>
      <c r="I25" s="170">
        <v>0.3131150646297059</v>
      </c>
      <c r="J25" s="171">
        <v>0.32098955596228307</v>
      </c>
      <c r="K25" s="68">
        <v>0.31526293910420772</v>
      </c>
      <c r="L25" s="3"/>
      <c r="M25" s="3"/>
      <c r="N25" s="3"/>
      <c r="O25" s="3"/>
      <c r="P25" s="3"/>
    </row>
    <row r="26" spans="1:16" ht="19.5" thickBot="1" x14ac:dyDescent="0.3">
      <c r="A26" s="202" t="s">
        <v>11</v>
      </c>
      <c r="B26" s="20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204" t="s">
        <v>14</v>
      </c>
      <c r="B32" s="205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06" t="s">
        <v>112</v>
      </c>
      <c r="B33" s="207"/>
      <c r="C33" s="66">
        <v>32766</v>
      </c>
      <c r="D33" s="67">
        <v>13227</v>
      </c>
      <c r="E33" s="68">
        <v>0.40368064457059144</v>
      </c>
      <c r="F33" s="66">
        <v>33456</v>
      </c>
      <c r="G33" s="67">
        <v>14873</v>
      </c>
      <c r="H33" s="68">
        <v>0.4445540411286466</v>
      </c>
      <c r="I33" s="66">
        <v>33530</v>
      </c>
      <c r="J33" s="67">
        <v>13221</v>
      </c>
      <c r="K33" s="68">
        <v>0.39430360870861914</v>
      </c>
      <c r="L33" s="3"/>
      <c r="M33" s="3"/>
      <c r="N33" s="3"/>
      <c r="O33" s="3"/>
      <c r="P33" s="3"/>
    </row>
    <row r="34" spans="1:16384" ht="19.5" thickBot="1" x14ac:dyDescent="0.3">
      <c r="A34" s="208" t="s">
        <v>11</v>
      </c>
      <c r="B34" s="209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204" t="s">
        <v>19</v>
      </c>
      <c r="B39" s="205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86" t="s">
        <v>20</v>
      </c>
      <c r="B40" s="187"/>
      <c r="C40" s="77">
        <v>55765</v>
      </c>
      <c r="D40" s="78">
        <v>62412</v>
      </c>
      <c r="E40" s="78">
        <v>65553</v>
      </c>
      <c r="F40" s="78">
        <v>69837</v>
      </c>
      <c r="G40" s="78">
        <v>74181</v>
      </c>
      <c r="H40" s="79">
        <v>75438</v>
      </c>
      <c r="I40" s="79">
        <v>77925</v>
      </c>
      <c r="J40" s="80">
        <v>81228</v>
      </c>
      <c r="K40" s="81">
        <v>81854</v>
      </c>
      <c r="L40" s="3"/>
      <c r="M40" s="3"/>
      <c r="N40" s="3"/>
      <c r="O40" s="3"/>
      <c r="P40" s="3"/>
    </row>
    <row r="41" spans="1:16384" ht="18.75" x14ac:dyDescent="0.25">
      <c r="A41" s="212" t="s">
        <v>21</v>
      </c>
      <c r="B41" s="213"/>
      <c r="C41" s="63">
        <v>21009</v>
      </c>
      <c r="D41" s="20">
        <v>24901</v>
      </c>
      <c r="E41" s="20">
        <v>25959</v>
      </c>
      <c r="F41" s="20">
        <v>27722</v>
      </c>
      <c r="G41" s="20">
        <v>28756</v>
      </c>
      <c r="H41" s="21">
        <v>29182</v>
      </c>
      <c r="I41" s="21">
        <v>30026</v>
      </c>
      <c r="J41" s="50">
        <v>29202</v>
      </c>
      <c r="K41" s="82">
        <v>26751</v>
      </c>
      <c r="L41" s="3"/>
      <c r="M41" s="3"/>
      <c r="N41" s="3"/>
      <c r="O41" s="3"/>
      <c r="P41" s="3"/>
    </row>
    <row r="42" spans="1:16384" ht="19.5" thickBot="1" x14ac:dyDescent="0.3">
      <c r="A42" s="214" t="s">
        <v>22</v>
      </c>
      <c r="B42" s="215"/>
      <c r="C42" s="83">
        <v>76774</v>
      </c>
      <c r="D42" s="84">
        <v>87313</v>
      </c>
      <c r="E42" s="84">
        <v>91512</v>
      </c>
      <c r="F42" s="84">
        <v>97559</v>
      </c>
      <c r="G42" s="84">
        <v>102937</v>
      </c>
      <c r="H42" s="85">
        <v>104620</v>
      </c>
      <c r="I42" s="85">
        <v>107951</v>
      </c>
      <c r="J42" s="86">
        <v>110430</v>
      </c>
      <c r="K42" s="87">
        <v>108605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204" t="s">
        <v>25</v>
      </c>
      <c r="B46" s="205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86" t="s">
        <v>26</v>
      </c>
      <c r="B47" s="187"/>
      <c r="C47" s="77">
        <v>75336</v>
      </c>
      <c r="D47" s="78">
        <v>85393</v>
      </c>
      <c r="E47" s="78">
        <v>89964</v>
      </c>
      <c r="F47" s="78">
        <v>94486</v>
      </c>
      <c r="G47" s="78">
        <v>99973</v>
      </c>
      <c r="H47" s="79">
        <v>101819</v>
      </c>
      <c r="I47" s="79">
        <v>104138</v>
      </c>
      <c r="J47" s="80">
        <v>106279</v>
      </c>
      <c r="K47" s="81">
        <v>103899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212" t="s">
        <v>27</v>
      </c>
      <c r="B48" s="213"/>
      <c r="C48" s="63">
        <v>1438</v>
      </c>
      <c r="D48" s="20">
        <v>1920</v>
      </c>
      <c r="E48" s="20">
        <v>1548</v>
      </c>
      <c r="F48" s="20">
        <v>3073</v>
      </c>
      <c r="G48" s="20">
        <v>2964</v>
      </c>
      <c r="H48" s="21">
        <v>2801</v>
      </c>
      <c r="I48" s="21">
        <v>3813</v>
      </c>
      <c r="J48" s="50">
        <v>4151</v>
      </c>
      <c r="K48" s="82">
        <v>4706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214" t="s">
        <v>22</v>
      </c>
      <c r="B49" s="215"/>
      <c r="C49" s="83">
        <v>76774</v>
      </c>
      <c r="D49" s="84">
        <v>87313</v>
      </c>
      <c r="E49" s="84">
        <v>91512</v>
      </c>
      <c r="F49" s="84">
        <v>97559</v>
      </c>
      <c r="G49" s="84">
        <v>102937</v>
      </c>
      <c r="H49" s="85">
        <v>104620</v>
      </c>
      <c r="I49" s="85">
        <v>107951</v>
      </c>
      <c r="J49" s="86">
        <v>110430</v>
      </c>
      <c r="K49" s="87">
        <v>108605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04" t="s">
        <v>29</v>
      </c>
      <c r="B53" s="205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216" t="s">
        <v>30</v>
      </c>
      <c r="B54" s="217"/>
      <c r="C54" s="88">
        <v>3988</v>
      </c>
      <c r="D54" s="89">
        <v>3653</v>
      </c>
      <c r="E54" s="89">
        <v>3799</v>
      </c>
      <c r="F54" s="89">
        <v>4849</v>
      </c>
      <c r="G54" s="89">
        <v>5599</v>
      </c>
      <c r="H54" s="90">
        <v>5537</v>
      </c>
      <c r="I54" s="90">
        <v>4257</v>
      </c>
      <c r="J54" s="91">
        <v>3893</v>
      </c>
      <c r="K54" s="92">
        <v>4035</v>
      </c>
      <c r="L54" s="211"/>
      <c r="M54" s="211"/>
      <c r="N54" s="3"/>
      <c r="O54" s="3"/>
      <c r="P54" s="3"/>
    </row>
    <row r="55" spans="1:16" ht="18.75" x14ac:dyDescent="0.25">
      <c r="A55" s="210" t="s">
        <v>31</v>
      </c>
      <c r="B55" s="193"/>
      <c r="C55" s="93">
        <v>24387</v>
      </c>
      <c r="D55" s="24">
        <v>27200</v>
      </c>
      <c r="E55" s="24">
        <v>27311</v>
      </c>
      <c r="F55" s="24">
        <v>29068</v>
      </c>
      <c r="G55" s="24">
        <v>31480</v>
      </c>
      <c r="H55" s="25">
        <v>32676</v>
      </c>
      <c r="I55" s="25">
        <v>34937</v>
      </c>
      <c r="J55" s="51">
        <v>36009</v>
      </c>
      <c r="K55" s="94">
        <v>35885</v>
      </c>
      <c r="L55" s="211"/>
      <c r="M55" s="211"/>
      <c r="N55" s="3"/>
      <c r="O55" s="3"/>
      <c r="P55" s="3"/>
    </row>
    <row r="56" spans="1:16" ht="18.75" x14ac:dyDescent="0.25">
      <c r="A56" s="210" t="s">
        <v>32</v>
      </c>
      <c r="B56" s="193"/>
      <c r="C56" s="93">
        <v>46961</v>
      </c>
      <c r="D56" s="24">
        <v>54540</v>
      </c>
      <c r="E56" s="24">
        <v>58854</v>
      </c>
      <c r="F56" s="24">
        <v>60569</v>
      </c>
      <c r="G56" s="24">
        <v>62894</v>
      </c>
      <c r="H56" s="25">
        <v>63606</v>
      </c>
      <c r="I56" s="25">
        <v>64944</v>
      </c>
      <c r="J56" s="51">
        <v>66377</v>
      </c>
      <c r="K56" s="94">
        <v>63979</v>
      </c>
      <c r="L56" s="211"/>
      <c r="M56" s="211"/>
      <c r="N56" s="3"/>
      <c r="O56" s="3"/>
      <c r="P56" s="3"/>
    </row>
    <row r="57" spans="1:16" ht="18.75" x14ac:dyDescent="0.25">
      <c r="A57" s="210" t="s">
        <v>33</v>
      </c>
      <c r="B57" s="193"/>
      <c r="C57" s="93">
        <v>1215</v>
      </c>
      <c r="D57" s="24">
        <v>1521</v>
      </c>
      <c r="E57" s="24">
        <v>1155</v>
      </c>
      <c r="F57" s="24">
        <v>2382</v>
      </c>
      <c r="G57" s="24">
        <v>2051</v>
      </c>
      <c r="H57" s="25">
        <v>1858</v>
      </c>
      <c r="I57" s="25">
        <v>2426</v>
      </c>
      <c r="J57" s="51">
        <v>2340</v>
      </c>
      <c r="K57" s="94">
        <v>2605</v>
      </c>
      <c r="L57" s="211"/>
      <c r="M57" s="211"/>
      <c r="N57" s="3"/>
      <c r="O57" s="3"/>
      <c r="P57" s="3"/>
    </row>
    <row r="58" spans="1:16" ht="18.75" x14ac:dyDescent="0.25">
      <c r="A58" s="210" t="s">
        <v>34</v>
      </c>
      <c r="B58" s="193"/>
      <c r="C58" s="93">
        <v>223</v>
      </c>
      <c r="D58" s="24">
        <v>399</v>
      </c>
      <c r="E58" s="24">
        <v>393</v>
      </c>
      <c r="F58" s="24">
        <v>678</v>
      </c>
      <c r="G58" s="24">
        <v>897</v>
      </c>
      <c r="H58" s="25">
        <v>906</v>
      </c>
      <c r="I58" s="25">
        <v>1344</v>
      </c>
      <c r="J58" s="51">
        <v>1738</v>
      </c>
      <c r="K58" s="94">
        <v>2020</v>
      </c>
      <c r="L58" s="211"/>
      <c r="M58" s="211"/>
      <c r="N58" s="3"/>
      <c r="O58" s="3"/>
      <c r="P58" s="3"/>
    </row>
    <row r="59" spans="1:16" ht="18.75" x14ac:dyDescent="0.25">
      <c r="A59" s="210" t="s">
        <v>35</v>
      </c>
      <c r="B59" s="193"/>
      <c r="C59" s="93">
        <v>0</v>
      </c>
      <c r="D59" s="24">
        <v>0</v>
      </c>
      <c r="E59" s="24">
        <v>0</v>
      </c>
      <c r="F59" s="24">
        <v>13</v>
      </c>
      <c r="G59" s="24">
        <v>16</v>
      </c>
      <c r="H59" s="25">
        <v>37</v>
      </c>
      <c r="I59" s="25">
        <v>43</v>
      </c>
      <c r="J59" s="51">
        <v>73</v>
      </c>
      <c r="K59" s="94">
        <v>81</v>
      </c>
      <c r="L59" s="211"/>
      <c r="M59" s="211"/>
      <c r="N59" s="3"/>
      <c r="O59" s="3"/>
      <c r="P59" s="3"/>
    </row>
    <row r="60" spans="1:16" ht="19.5" thickBot="1" x14ac:dyDescent="0.3">
      <c r="A60" s="220" t="s">
        <v>22</v>
      </c>
      <c r="B60" s="221"/>
      <c r="C60" s="95">
        <v>76774</v>
      </c>
      <c r="D60" s="96">
        <v>87313</v>
      </c>
      <c r="E60" s="96">
        <v>91512</v>
      </c>
      <c r="F60" s="96">
        <v>97559</v>
      </c>
      <c r="G60" s="96">
        <v>102937</v>
      </c>
      <c r="H60" s="97">
        <v>104620</v>
      </c>
      <c r="I60" s="97">
        <v>107951</v>
      </c>
      <c r="J60" s="98">
        <v>110430</v>
      </c>
      <c r="K60" s="99">
        <v>108605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04" t="s">
        <v>37</v>
      </c>
      <c r="B64" s="205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222" t="s">
        <v>38</v>
      </c>
      <c r="B65" s="223"/>
      <c r="C65" s="88">
        <v>4492</v>
      </c>
      <c r="D65" s="89">
        <v>7333</v>
      </c>
      <c r="E65" s="89">
        <v>5096</v>
      </c>
      <c r="F65" s="89">
        <v>5090</v>
      </c>
      <c r="G65" s="89">
        <v>4819</v>
      </c>
      <c r="H65" s="90">
        <v>5095</v>
      </c>
      <c r="I65" s="90">
        <v>5188</v>
      </c>
      <c r="J65" s="91">
        <v>5485</v>
      </c>
      <c r="K65" s="92">
        <v>5353</v>
      </c>
      <c r="L65" s="3"/>
      <c r="M65" s="3"/>
      <c r="N65" s="3"/>
      <c r="O65" s="3"/>
      <c r="P65" s="3"/>
    </row>
    <row r="66" spans="1:16" ht="18.75" x14ac:dyDescent="0.25">
      <c r="A66" s="218" t="s">
        <v>39</v>
      </c>
      <c r="B66" s="219"/>
      <c r="C66" s="93">
        <v>581</v>
      </c>
      <c r="D66" s="24">
        <v>752</v>
      </c>
      <c r="E66" s="24">
        <v>1188</v>
      </c>
      <c r="F66" s="24">
        <v>1085</v>
      </c>
      <c r="G66" s="24">
        <v>1099</v>
      </c>
      <c r="H66" s="25">
        <v>1138</v>
      </c>
      <c r="I66" s="25">
        <v>1233</v>
      </c>
      <c r="J66" s="51">
        <v>1254</v>
      </c>
      <c r="K66" s="94">
        <v>1169</v>
      </c>
      <c r="L66" s="3"/>
      <c r="M66" s="3"/>
      <c r="N66" s="3"/>
      <c r="O66" s="3"/>
      <c r="P66" s="3"/>
    </row>
    <row r="67" spans="1:16" ht="18.75" x14ac:dyDescent="0.25">
      <c r="A67" s="218" t="s">
        <v>40</v>
      </c>
      <c r="B67" s="219"/>
      <c r="C67" s="93">
        <v>7290</v>
      </c>
      <c r="D67" s="24">
        <v>9345</v>
      </c>
      <c r="E67" s="24">
        <v>8934</v>
      </c>
      <c r="F67" s="24">
        <v>9566</v>
      </c>
      <c r="G67" s="24">
        <v>10146</v>
      </c>
      <c r="H67" s="25">
        <v>9542</v>
      </c>
      <c r="I67" s="25">
        <v>10133</v>
      </c>
      <c r="J67" s="51">
        <v>10771</v>
      </c>
      <c r="K67" s="94">
        <v>10482</v>
      </c>
      <c r="L67" s="3"/>
      <c r="M67" s="3"/>
      <c r="N67" s="3"/>
      <c r="O67" s="3"/>
      <c r="P67" s="3"/>
    </row>
    <row r="68" spans="1:16" ht="18.75" x14ac:dyDescent="0.25">
      <c r="A68" s="218" t="s">
        <v>41</v>
      </c>
      <c r="B68" s="219"/>
      <c r="C68" s="93">
        <v>4434</v>
      </c>
      <c r="D68" s="24">
        <v>4973</v>
      </c>
      <c r="E68" s="24">
        <v>6023</v>
      </c>
      <c r="F68" s="24">
        <v>5886</v>
      </c>
      <c r="G68" s="24">
        <v>5967</v>
      </c>
      <c r="H68" s="25">
        <v>4757</v>
      </c>
      <c r="I68" s="25">
        <v>4925</v>
      </c>
      <c r="J68" s="51">
        <v>4777</v>
      </c>
      <c r="K68" s="94">
        <v>4821</v>
      </c>
      <c r="L68" s="3"/>
      <c r="M68" s="3"/>
      <c r="N68" s="3"/>
      <c r="O68" s="3"/>
      <c r="P68" s="3"/>
    </row>
    <row r="69" spans="1:16" ht="18.75" x14ac:dyDescent="0.25">
      <c r="A69" s="218" t="s">
        <v>42</v>
      </c>
      <c r="B69" s="219"/>
      <c r="C69" s="93">
        <v>9175</v>
      </c>
      <c r="D69" s="24">
        <v>10976</v>
      </c>
      <c r="E69" s="24">
        <v>11724</v>
      </c>
      <c r="F69" s="24">
        <v>13396</v>
      </c>
      <c r="G69" s="24">
        <v>14630</v>
      </c>
      <c r="H69" s="25">
        <v>15370</v>
      </c>
      <c r="I69" s="25">
        <v>15402</v>
      </c>
      <c r="J69" s="51">
        <v>16219</v>
      </c>
      <c r="K69" s="94">
        <v>16620</v>
      </c>
      <c r="L69" s="3"/>
      <c r="M69" s="3"/>
      <c r="N69" s="3"/>
      <c r="O69" s="3"/>
      <c r="P69" s="3"/>
    </row>
    <row r="70" spans="1:16" ht="18.75" x14ac:dyDescent="0.25">
      <c r="A70" s="218" t="s">
        <v>43</v>
      </c>
      <c r="B70" s="219"/>
      <c r="C70" s="93">
        <v>25329</v>
      </c>
      <c r="D70" s="24">
        <v>27253</v>
      </c>
      <c r="E70" s="24">
        <v>27406</v>
      </c>
      <c r="F70" s="24">
        <v>29773</v>
      </c>
      <c r="G70" s="24">
        <v>31241</v>
      </c>
      <c r="H70" s="25">
        <v>31961</v>
      </c>
      <c r="I70" s="25">
        <v>32965</v>
      </c>
      <c r="J70" s="51">
        <v>33426</v>
      </c>
      <c r="K70" s="94">
        <v>33235</v>
      </c>
      <c r="L70" s="3"/>
      <c r="M70" s="3"/>
      <c r="N70" s="3"/>
      <c r="O70" s="3"/>
      <c r="P70" s="3"/>
    </row>
    <row r="71" spans="1:16" ht="18.75" x14ac:dyDescent="0.25">
      <c r="A71" s="218" t="s">
        <v>44</v>
      </c>
      <c r="B71" s="219"/>
      <c r="C71" s="93">
        <v>24048</v>
      </c>
      <c r="D71" s="24">
        <v>25064</v>
      </c>
      <c r="E71" s="24">
        <v>29255</v>
      </c>
      <c r="F71" s="24">
        <v>30918</v>
      </c>
      <c r="G71" s="24">
        <v>33073</v>
      </c>
      <c r="H71" s="25">
        <v>34838</v>
      </c>
      <c r="I71" s="25">
        <v>36100</v>
      </c>
      <c r="J71" s="51">
        <v>36547</v>
      </c>
      <c r="K71" s="94">
        <v>34988</v>
      </c>
      <c r="L71" s="3"/>
      <c r="M71" s="3"/>
      <c r="N71" s="3"/>
      <c r="O71" s="3"/>
      <c r="P71" s="3"/>
    </row>
    <row r="72" spans="1:16" ht="18.75" x14ac:dyDescent="0.25">
      <c r="A72" s="218" t="s">
        <v>45</v>
      </c>
      <c r="B72" s="219"/>
      <c r="C72" s="93">
        <v>1425</v>
      </c>
      <c r="D72" s="24">
        <v>1617</v>
      </c>
      <c r="E72" s="24">
        <v>1886</v>
      </c>
      <c r="F72" s="24">
        <v>1845</v>
      </c>
      <c r="G72" s="24">
        <v>1962</v>
      </c>
      <c r="H72" s="25">
        <v>1919</v>
      </c>
      <c r="I72" s="25">
        <v>2005</v>
      </c>
      <c r="J72" s="51">
        <v>1951</v>
      </c>
      <c r="K72" s="94">
        <v>1937</v>
      </c>
      <c r="L72" s="3"/>
      <c r="M72" s="3"/>
      <c r="N72" s="3"/>
      <c r="O72" s="3"/>
      <c r="P72" s="3"/>
    </row>
    <row r="73" spans="1:16" ht="19.5" thickBot="1" x14ac:dyDescent="0.3">
      <c r="A73" s="220" t="s">
        <v>22</v>
      </c>
      <c r="B73" s="221"/>
      <c r="C73" s="95">
        <v>76774</v>
      </c>
      <c r="D73" s="96">
        <v>87313</v>
      </c>
      <c r="E73" s="96">
        <v>91512</v>
      </c>
      <c r="F73" s="96">
        <v>97559</v>
      </c>
      <c r="G73" s="96">
        <v>102937</v>
      </c>
      <c r="H73" s="97">
        <v>104620</v>
      </c>
      <c r="I73" s="97">
        <v>107951</v>
      </c>
      <c r="J73" s="98">
        <v>110430</v>
      </c>
      <c r="K73" s="99">
        <v>108605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04" t="s">
        <v>47</v>
      </c>
      <c r="B77" s="205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216" t="s">
        <v>48</v>
      </c>
      <c r="B78" s="217"/>
      <c r="C78" s="88">
        <v>58544</v>
      </c>
      <c r="D78" s="89">
        <v>66464</v>
      </c>
      <c r="E78" s="89">
        <v>69205</v>
      </c>
      <c r="F78" s="89">
        <v>75488</v>
      </c>
      <c r="G78" s="89">
        <v>80102</v>
      </c>
      <c r="H78" s="90">
        <v>84919</v>
      </c>
      <c r="I78" s="90">
        <v>85393</v>
      </c>
      <c r="J78" s="90">
        <v>86916</v>
      </c>
      <c r="K78" s="92">
        <v>86362</v>
      </c>
      <c r="L78" s="3"/>
      <c r="M78" s="3"/>
      <c r="N78" s="3"/>
      <c r="O78" s="3"/>
      <c r="P78" s="3"/>
    </row>
    <row r="79" spans="1:16" ht="18.75" x14ac:dyDescent="0.25">
      <c r="A79" s="210" t="s">
        <v>49</v>
      </c>
      <c r="B79" s="193"/>
      <c r="C79" s="93">
        <v>17549</v>
      </c>
      <c r="D79" s="24">
        <v>20714</v>
      </c>
      <c r="E79" s="24">
        <v>22009</v>
      </c>
      <c r="F79" s="24">
        <v>21661</v>
      </c>
      <c r="G79" s="24">
        <v>22246</v>
      </c>
      <c r="H79" s="25">
        <v>19119</v>
      </c>
      <c r="I79" s="25">
        <v>18550</v>
      </c>
      <c r="J79" s="25">
        <v>18368</v>
      </c>
      <c r="K79" s="94">
        <v>15959</v>
      </c>
      <c r="L79" s="3"/>
      <c r="M79" s="3"/>
      <c r="N79" s="3"/>
      <c r="O79" s="3"/>
      <c r="P79" s="3"/>
    </row>
    <row r="80" spans="1:16" ht="18.75" x14ac:dyDescent="0.25">
      <c r="A80" s="210" t="s">
        <v>50</v>
      </c>
      <c r="B80" s="193"/>
      <c r="C80" s="93">
        <v>681</v>
      </c>
      <c r="D80" s="24">
        <v>135</v>
      </c>
      <c r="E80" s="24">
        <v>298</v>
      </c>
      <c r="F80" s="24">
        <v>410</v>
      </c>
      <c r="G80" s="24">
        <v>589</v>
      </c>
      <c r="H80" s="25">
        <v>582</v>
      </c>
      <c r="I80" s="25">
        <v>4008</v>
      </c>
      <c r="J80" s="25">
        <v>5146</v>
      </c>
      <c r="K80" s="94">
        <v>6284</v>
      </c>
      <c r="L80" s="3"/>
      <c r="M80" s="3"/>
      <c r="N80" s="3"/>
      <c r="O80" s="3"/>
      <c r="P80" s="3"/>
    </row>
    <row r="81" spans="1:16" ht="19.5" thickBot="1" x14ac:dyDescent="0.3">
      <c r="A81" s="220" t="s">
        <v>22</v>
      </c>
      <c r="B81" s="221"/>
      <c r="C81" s="95">
        <v>76774</v>
      </c>
      <c r="D81" s="96">
        <v>87313</v>
      </c>
      <c r="E81" s="96">
        <v>91512</v>
      </c>
      <c r="F81" s="96">
        <v>97559</v>
      </c>
      <c r="G81" s="96">
        <v>102937</v>
      </c>
      <c r="H81" s="97">
        <v>104620</v>
      </c>
      <c r="I81" s="97">
        <v>107951</v>
      </c>
      <c r="J81" s="97">
        <v>110430</v>
      </c>
      <c r="K81" s="99">
        <v>108605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204" t="s">
        <v>52</v>
      </c>
      <c r="B85" s="205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86" t="s">
        <v>53</v>
      </c>
      <c r="B86" s="187"/>
      <c r="C86" s="77">
        <v>35136</v>
      </c>
      <c r="D86" s="78">
        <v>39568</v>
      </c>
      <c r="E86" s="78">
        <v>41078</v>
      </c>
      <c r="F86" s="78">
        <v>43853</v>
      </c>
      <c r="G86" s="78">
        <v>46014</v>
      </c>
      <c r="H86" s="79">
        <v>47575</v>
      </c>
      <c r="I86" s="79">
        <v>51239</v>
      </c>
      <c r="J86" s="80">
        <v>53199</v>
      </c>
      <c r="K86" s="81">
        <v>52103</v>
      </c>
      <c r="L86" s="3"/>
      <c r="M86" s="3"/>
      <c r="N86" s="3"/>
      <c r="O86" s="3"/>
      <c r="P86" s="3"/>
    </row>
    <row r="87" spans="1:16" ht="18.75" x14ac:dyDescent="0.25">
      <c r="A87" s="212" t="s">
        <v>54</v>
      </c>
      <c r="B87" s="213"/>
      <c r="C87" s="63">
        <v>41638</v>
      </c>
      <c r="D87" s="20">
        <v>47745</v>
      </c>
      <c r="E87" s="20">
        <v>50434</v>
      </c>
      <c r="F87" s="20">
        <v>53706</v>
      </c>
      <c r="G87" s="20">
        <v>56923</v>
      </c>
      <c r="H87" s="21">
        <v>57045</v>
      </c>
      <c r="I87" s="21">
        <v>56712</v>
      </c>
      <c r="J87" s="50">
        <v>57231</v>
      </c>
      <c r="K87" s="82">
        <v>56502</v>
      </c>
      <c r="L87" s="3"/>
      <c r="M87" s="3"/>
      <c r="N87" s="3"/>
      <c r="O87" s="3"/>
      <c r="P87" s="3"/>
    </row>
    <row r="88" spans="1:16" ht="19.5" thickBot="1" x14ac:dyDescent="0.3">
      <c r="A88" s="214" t="s">
        <v>22</v>
      </c>
      <c r="B88" s="215"/>
      <c r="C88" s="83">
        <v>76774</v>
      </c>
      <c r="D88" s="84">
        <v>87313</v>
      </c>
      <c r="E88" s="84">
        <v>91512</v>
      </c>
      <c r="F88" s="84">
        <v>97559</v>
      </c>
      <c r="G88" s="84">
        <v>102937</v>
      </c>
      <c r="H88" s="85">
        <v>104620</v>
      </c>
      <c r="I88" s="85">
        <v>107951</v>
      </c>
      <c r="J88" s="86">
        <v>110430</v>
      </c>
      <c r="K88" s="87">
        <v>108605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204" t="s">
        <v>29</v>
      </c>
      <c r="B92" s="205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224" t="s">
        <v>30</v>
      </c>
      <c r="B93" s="225"/>
      <c r="C93" s="88">
        <v>4035</v>
      </c>
      <c r="D93" s="103">
        <v>349</v>
      </c>
      <c r="E93" s="104">
        <f>+D93/C93</f>
        <v>8.6493184634448578E-2</v>
      </c>
      <c r="F93" s="2"/>
      <c r="K93" s="2"/>
      <c r="L93" s="3"/>
      <c r="M93" s="3"/>
      <c r="N93" s="3"/>
      <c r="O93" s="3"/>
      <c r="P93" s="3"/>
    </row>
    <row r="94" spans="1:16" ht="18.75" x14ac:dyDescent="0.25">
      <c r="A94" s="226" t="s">
        <v>31</v>
      </c>
      <c r="B94" s="227"/>
      <c r="C94" s="93">
        <v>35885</v>
      </c>
      <c r="D94" s="105">
        <v>366</v>
      </c>
      <c r="E94" s="106">
        <f t="shared" ref="E94:E99" si="0">+D94/C94</f>
        <v>1.0199247596488784E-2</v>
      </c>
      <c r="F94" s="2"/>
      <c r="K94" s="2"/>
      <c r="L94" s="3"/>
      <c r="M94" s="3"/>
      <c r="N94" s="3"/>
      <c r="O94" s="3"/>
      <c r="P94" s="3"/>
    </row>
    <row r="95" spans="1:16" ht="18.75" x14ac:dyDescent="0.25">
      <c r="A95" s="226" t="s">
        <v>32</v>
      </c>
      <c r="B95" s="227"/>
      <c r="C95" s="93">
        <v>63979</v>
      </c>
      <c r="D95" s="105">
        <v>26441</v>
      </c>
      <c r="E95" s="106">
        <f t="shared" si="0"/>
        <v>0.41327623126338331</v>
      </c>
      <c r="F95" s="2"/>
      <c r="K95" s="2"/>
      <c r="L95" s="3"/>
      <c r="M95" s="3"/>
      <c r="N95" s="3"/>
      <c r="O95" s="3"/>
      <c r="P95" s="3"/>
    </row>
    <row r="96" spans="1:16" ht="18.75" x14ac:dyDescent="0.25">
      <c r="A96" s="226" t="s">
        <v>33</v>
      </c>
      <c r="B96" s="227"/>
      <c r="C96" s="93">
        <v>2605</v>
      </c>
      <c r="D96" s="105">
        <v>581</v>
      </c>
      <c r="E96" s="106">
        <f t="shared" si="0"/>
        <v>0.22303262955854128</v>
      </c>
      <c r="F96" s="2"/>
      <c r="K96" s="2"/>
      <c r="L96" s="3"/>
      <c r="M96" s="3"/>
      <c r="N96" s="3"/>
      <c r="O96" s="3"/>
      <c r="P96" s="3"/>
    </row>
    <row r="97" spans="1:16" ht="18.75" x14ac:dyDescent="0.25">
      <c r="A97" s="226" t="s">
        <v>34</v>
      </c>
      <c r="B97" s="227"/>
      <c r="C97" s="93">
        <v>2020</v>
      </c>
      <c r="D97" s="105">
        <v>1112</v>
      </c>
      <c r="E97" s="106">
        <f t="shared" si="0"/>
        <v>0.55049504950495054</v>
      </c>
      <c r="F97" s="2"/>
      <c r="K97" s="2"/>
      <c r="L97" s="3"/>
      <c r="M97" s="3"/>
      <c r="N97" s="3"/>
      <c r="O97" s="3"/>
      <c r="P97" s="3"/>
    </row>
    <row r="98" spans="1:16" ht="18.75" x14ac:dyDescent="0.25">
      <c r="A98" s="226" t="s">
        <v>35</v>
      </c>
      <c r="B98" s="227"/>
      <c r="C98" s="93">
        <v>81</v>
      </c>
      <c r="D98" s="105">
        <v>40</v>
      </c>
      <c r="E98" s="106">
        <f t="shared" si="0"/>
        <v>0.49382716049382713</v>
      </c>
      <c r="F98" s="2"/>
      <c r="K98" s="2"/>
      <c r="L98" s="3"/>
      <c r="M98" s="3"/>
      <c r="N98" s="3"/>
      <c r="O98" s="3"/>
      <c r="P98" s="3"/>
    </row>
    <row r="99" spans="1:16" ht="19.5" thickBot="1" x14ac:dyDescent="0.3">
      <c r="A99" s="228" t="s">
        <v>22</v>
      </c>
      <c r="B99" s="229"/>
      <c r="C99" s="95">
        <v>108605</v>
      </c>
      <c r="D99" s="107">
        <v>28889</v>
      </c>
      <c r="E99" s="108">
        <f t="shared" si="0"/>
        <v>0.2660006445375443</v>
      </c>
      <c r="F99" s="2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216" t="s">
        <v>30</v>
      </c>
      <c r="B104" s="217"/>
      <c r="C104" s="88">
        <v>1480</v>
      </c>
      <c r="D104" s="89">
        <v>1072</v>
      </c>
      <c r="E104" s="89">
        <v>1666</v>
      </c>
      <c r="F104" s="89">
        <v>1610</v>
      </c>
      <c r="G104" s="90">
        <v>864</v>
      </c>
      <c r="H104" s="90">
        <v>1158</v>
      </c>
      <c r="I104" s="91">
        <v>1132</v>
      </c>
      <c r="J104" s="118">
        <v>1340</v>
      </c>
      <c r="K104" s="92">
        <v>1530</v>
      </c>
      <c r="L104" s="3"/>
      <c r="M104" s="3"/>
      <c r="N104" s="3"/>
      <c r="O104" s="3"/>
      <c r="P104" s="3"/>
    </row>
    <row r="105" spans="1:16" ht="18.75" x14ac:dyDescent="0.25">
      <c r="A105" s="210" t="s">
        <v>31</v>
      </c>
      <c r="B105" s="193"/>
      <c r="C105" s="93">
        <v>1348</v>
      </c>
      <c r="D105" s="24">
        <v>4832</v>
      </c>
      <c r="E105" s="24">
        <v>5087</v>
      </c>
      <c r="F105" s="24">
        <v>5544</v>
      </c>
      <c r="G105" s="25">
        <v>6380</v>
      </c>
      <c r="H105" s="25">
        <v>6244</v>
      </c>
      <c r="I105" s="51">
        <v>6480</v>
      </c>
      <c r="J105" s="119">
        <v>8020</v>
      </c>
      <c r="K105" s="94">
        <v>8131</v>
      </c>
      <c r="L105" s="3"/>
      <c r="M105" s="3"/>
      <c r="N105" s="3"/>
      <c r="O105" s="3"/>
      <c r="P105" s="3"/>
    </row>
    <row r="106" spans="1:16" ht="18.75" x14ac:dyDescent="0.25">
      <c r="A106" s="210" t="s">
        <v>32</v>
      </c>
      <c r="B106" s="193"/>
      <c r="C106" s="93">
        <v>6042</v>
      </c>
      <c r="D106" s="24">
        <v>7120</v>
      </c>
      <c r="E106" s="24">
        <v>8675</v>
      </c>
      <c r="F106" s="24">
        <v>8707</v>
      </c>
      <c r="G106" s="25">
        <v>9113</v>
      </c>
      <c r="H106" s="25">
        <v>12626</v>
      </c>
      <c r="I106" s="51">
        <v>13536</v>
      </c>
      <c r="J106" s="119">
        <v>9914</v>
      </c>
      <c r="K106" s="94">
        <v>11323</v>
      </c>
      <c r="L106" s="3"/>
      <c r="M106" s="3"/>
      <c r="N106" s="3"/>
      <c r="O106" s="3"/>
      <c r="P106" s="3"/>
    </row>
    <row r="107" spans="1:16" ht="18.75" x14ac:dyDescent="0.25">
      <c r="A107" s="210" t="s">
        <v>33</v>
      </c>
      <c r="B107" s="193"/>
      <c r="C107" s="93">
        <v>2277</v>
      </c>
      <c r="D107" s="24">
        <v>1572</v>
      </c>
      <c r="E107" s="24">
        <v>1778</v>
      </c>
      <c r="F107" s="24">
        <v>1676</v>
      </c>
      <c r="G107" s="25">
        <v>1677</v>
      </c>
      <c r="H107" s="25">
        <v>1753</v>
      </c>
      <c r="I107" s="51">
        <v>2281</v>
      </c>
      <c r="J107" s="119">
        <v>1682</v>
      </c>
      <c r="K107" s="94">
        <v>2190</v>
      </c>
      <c r="L107" s="3"/>
      <c r="M107" s="3"/>
      <c r="N107" s="3"/>
      <c r="O107" s="3"/>
      <c r="P107" s="3"/>
    </row>
    <row r="108" spans="1:16" ht="18.75" x14ac:dyDescent="0.25">
      <c r="A108" s="210" t="s">
        <v>34</v>
      </c>
      <c r="B108" s="193"/>
      <c r="C108" s="93">
        <v>78</v>
      </c>
      <c r="D108" s="24">
        <v>86</v>
      </c>
      <c r="E108" s="24">
        <v>232</v>
      </c>
      <c r="F108" s="24">
        <v>188</v>
      </c>
      <c r="G108" s="25">
        <v>171</v>
      </c>
      <c r="H108" s="25">
        <v>295</v>
      </c>
      <c r="I108" s="51">
        <v>301</v>
      </c>
      <c r="J108" s="119">
        <v>273</v>
      </c>
      <c r="K108" s="94">
        <v>787</v>
      </c>
      <c r="L108" s="3"/>
      <c r="M108" s="3"/>
      <c r="N108" s="3"/>
      <c r="O108" s="3"/>
      <c r="P108" s="3"/>
    </row>
    <row r="109" spans="1:16" ht="18.75" x14ac:dyDescent="0.25">
      <c r="A109" s="210" t="s">
        <v>35</v>
      </c>
      <c r="B109" s="193"/>
      <c r="C109" s="93">
        <v>0</v>
      </c>
      <c r="D109" s="24">
        <v>1</v>
      </c>
      <c r="E109" s="24">
        <v>1</v>
      </c>
      <c r="F109" s="24">
        <v>1</v>
      </c>
      <c r="G109" s="25">
        <v>1</v>
      </c>
      <c r="H109" s="25">
        <v>1</v>
      </c>
      <c r="I109" s="51">
        <v>0</v>
      </c>
      <c r="J109" s="119">
        <v>4</v>
      </c>
      <c r="K109" s="94">
        <v>5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11225</v>
      </c>
      <c r="D110" s="96">
        <v>14683</v>
      </c>
      <c r="E110" s="96">
        <v>17439</v>
      </c>
      <c r="F110" s="96">
        <v>17726</v>
      </c>
      <c r="G110" s="97">
        <v>18206</v>
      </c>
      <c r="H110" s="97">
        <v>22077</v>
      </c>
      <c r="I110" s="98">
        <v>23730</v>
      </c>
      <c r="J110" s="120">
        <v>21233</v>
      </c>
      <c r="K110" s="99">
        <v>23966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  <mergeCell ref="A87:B87"/>
    <mergeCell ref="A88:B88"/>
    <mergeCell ref="A92:B92"/>
    <mergeCell ref="A93:B93"/>
    <mergeCell ref="A86:B86"/>
    <mergeCell ref="A80:B80"/>
    <mergeCell ref="A81:B81"/>
    <mergeCell ref="A69:B69"/>
    <mergeCell ref="A70:B70"/>
    <mergeCell ref="A71:B71"/>
    <mergeCell ref="A72:B72"/>
    <mergeCell ref="A73:B73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dataValidations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L12" sqref="L12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177" t="str">
        <f>+ESTADISTICAS!B6</f>
        <v>ESTADISTICAS GENERALES DE EDUCACIÓN SUPERIOR - 2018</v>
      </c>
      <c r="C6" s="177"/>
      <c r="D6" s="177"/>
      <c r="E6" s="177"/>
      <c r="F6" s="177"/>
      <c r="G6" s="177"/>
      <c r="H6" s="177"/>
      <c r="I6" s="177"/>
      <c r="J6" s="4"/>
      <c r="K6" s="4"/>
      <c r="L6" s="3"/>
    </row>
    <row r="7" spans="1:12" ht="28.5" x14ac:dyDescent="0.25">
      <c r="A7" s="1"/>
      <c r="B7" s="178" t="str">
        <f>+ESTADISTICAS!B7</f>
        <v xml:space="preserve">REGIÓN CENTRO SUR Y AMAZONÍA       </v>
      </c>
      <c r="C7" s="178"/>
      <c r="D7" s="178"/>
      <c r="E7" s="178"/>
      <c r="F7" s="178"/>
      <c r="G7" s="178"/>
      <c r="H7" s="178"/>
      <c r="I7" s="178"/>
      <c r="J7" s="4"/>
      <c r="K7" s="4"/>
      <c r="L7" s="3"/>
    </row>
    <row r="8" spans="1:12" ht="15.75" x14ac:dyDescent="0.25">
      <c r="A8" s="1"/>
      <c r="B8" s="179" t="s">
        <v>0</v>
      </c>
      <c r="C8" s="179"/>
      <c r="D8" s="179"/>
      <c r="E8" s="179"/>
      <c r="F8" s="179"/>
      <c r="G8" s="179"/>
      <c r="H8" s="179"/>
      <c r="I8" s="179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18</v>
      </c>
      <c r="C12" s="32" t="str">
        <f>+UPPER(IFERROR(VLOOKUP($A12,Hoja4!$A$2:$N$35,4,FALSE),""))</f>
        <v>CAQUETÁ</v>
      </c>
      <c r="D12" s="156">
        <f>+IFERROR(VLOOKUP($A12,Hoja4!$A$2:$N$35,6,FALSE),"")</f>
        <v>0.19100901296988348</v>
      </c>
      <c r="E12" s="156">
        <f>+IFERROR(VLOOKUP($A12,Hoja4!$A$2:$N$35,7,FALSE),"")</f>
        <v>0.20570052710353354</v>
      </c>
      <c r="F12" s="156">
        <f>+IFERROR(VLOOKUP($A12,Hoja4!$A$2:$N$35,8,FALSE),"")</f>
        <v>0.20108987148956256</v>
      </c>
      <c r="G12" s="156">
        <f>+IFERROR(VLOOKUP($A12,Hoja4!$A$2:$N$35,9,FALSE),"")</f>
        <v>0.20870008929710424</v>
      </c>
      <c r="H12" s="156">
        <f>+IFERROR(VLOOKUP($A12,Hoja4!$A$2:$N$35,10,FALSE),"")</f>
        <v>0.22289728498196318</v>
      </c>
      <c r="I12" s="156">
        <f>+IFERROR(VLOOKUP($A12,Hoja4!$A$2:$N$35,11,FALSE),"")</f>
        <v>0.2316820493501601</v>
      </c>
      <c r="J12" s="156">
        <f>+IFERROR(VLOOKUP($A12,Hoja4!$A$2:$N$35,12,FALSE),"")</f>
        <v>0.23503040617670867</v>
      </c>
      <c r="K12" s="157">
        <f>+IFERROR(VLOOKUP($A12,Hoja4!$A$2:$N$35,13,FALSE),"")</f>
        <v>0.23689032550287209</v>
      </c>
      <c r="L12" s="158">
        <f>+IFERROR(VLOOKUP($A12,Hoja4!$A$2:$N$35,14,FALSE),"")</f>
        <v>0.22396386822529224</v>
      </c>
    </row>
    <row r="13" spans="1:12" x14ac:dyDescent="0.25">
      <c r="A13" s="125">
        <v>2</v>
      </c>
      <c r="B13" s="34">
        <f>+IFERROR(VLOOKUP(A13,Hoja4!$A$2:$N$35,3,FALSE),"")</f>
        <v>41</v>
      </c>
      <c r="C13" s="34" t="str">
        <f>+UPPER(IFERROR(VLOOKUP($A13,Hoja4!$A$2:$N$35,4,FALSE),""))</f>
        <v>HUILA</v>
      </c>
      <c r="D13" s="160">
        <f>+IFERROR(VLOOKUP($A13,Hoja4!$A$2:$N$35,6,FALSE),"")</f>
        <v>0.25757025363027541</v>
      </c>
      <c r="E13" s="160">
        <f>+IFERROR(VLOOKUP($A13,Hoja4!$A$2:$N$35,7,FALSE),"")</f>
        <v>0.27110867879782918</v>
      </c>
      <c r="F13" s="160">
        <f>+IFERROR(VLOOKUP($A13,Hoja4!$A$2:$N$35,8,FALSE),"")</f>
        <v>0.29027709166030446</v>
      </c>
      <c r="G13" s="160">
        <f>+IFERROR(VLOOKUP($A13,Hoja4!$A$2:$N$35,9,FALSE),"")</f>
        <v>0.30443758286543099</v>
      </c>
      <c r="H13" s="160">
        <f>+IFERROR(VLOOKUP($A13,Hoja4!$A$2:$N$35,10,FALSE),"")</f>
        <v>0.30838594126826502</v>
      </c>
      <c r="I13" s="160">
        <f>+IFERROR(VLOOKUP($A13,Hoja4!$A$2:$N$35,11,FALSE),"")</f>
        <v>0.3267831795599716</v>
      </c>
      <c r="J13" s="160">
        <f>+IFERROR(VLOOKUP($A13,Hoja4!$A$2:$N$35,12,FALSE),"")</f>
        <v>0.33994800847533074</v>
      </c>
      <c r="K13" s="157">
        <f>+IFERROR(VLOOKUP($A13,Hoja4!$A$2:$N$35,13,FALSE),"")</f>
        <v>0.35339037547783214</v>
      </c>
      <c r="L13" s="158">
        <f>+IFERROR(VLOOKUP($A13,Hoja4!$A$2:$N$35,14,FALSE),"")</f>
        <v>0.34714005710040902</v>
      </c>
    </row>
    <row r="14" spans="1:12" x14ac:dyDescent="0.25">
      <c r="A14" s="125">
        <v>3</v>
      </c>
      <c r="B14" s="34">
        <f>+IFERROR(VLOOKUP(A14,Hoja4!$A$2:$N$35,3,FALSE),"")</f>
        <v>73</v>
      </c>
      <c r="C14" s="34" t="str">
        <f>+UPPER(IFERROR(VLOOKUP($A14,Hoja4!$A$2:$N$35,4,FALSE),""))</f>
        <v>TOLIMA</v>
      </c>
      <c r="D14" s="160">
        <f>+IFERROR(VLOOKUP($A14,Hoja4!$A$2:$N$35,6,FALSE),"")</f>
        <v>0.25644917686150126</v>
      </c>
      <c r="E14" s="160">
        <f>+IFERROR(VLOOKUP($A14,Hoja4!$A$2:$N$35,7,FALSE),"")</f>
        <v>0.30752042612738684</v>
      </c>
      <c r="F14" s="160">
        <f>+IFERROR(VLOOKUP($A14,Hoja4!$A$2:$N$35,8,FALSE),"")</f>
        <v>0.328472772557455</v>
      </c>
      <c r="G14" s="160">
        <f>+IFERROR(VLOOKUP($A14,Hoja4!$A$2:$N$35,9,FALSE),"")</f>
        <v>0.35084273512081487</v>
      </c>
      <c r="H14" s="160">
        <f>+IFERROR(VLOOKUP($A14,Hoja4!$A$2:$N$35,10,FALSE),"")</f>
        <v>0.37820103049113918</v>
      </c>
      <c r="I14" s="160">
        <f>+IFERROR(VLOOKUP($A14,Hoja4!$A$2:$N$35,11,FALSE),"")</f>
        <v>0.3718860654842685</v>
      </c>
      <c r="J14" s="160">
        <f>+IFERROR(VLOOKUP($A14,Hoja4!$A$2:$N$35,12,FALSE),"")</f>
        <v>0.38291543717355969</v>
      </c>
      <c r="K14" s="157">
        <f>+IFERROR(VLOOKUP($A14,Hoja4!$A$2:$N$35,13,FALSE),"")</f>
        <v>0.40315738173799803</v>
      </c>
      <c r="L14" s="158">
        <f>+IFERROR(VLOOKUP($A14,Hoja4!$A$2:$N$35,14,FALSE),"")</f>
        <v>0.39849575362095907</v>
      </c>
    </row>
    <row r="15" spans="1:12" x14ac:dyDescent="0.25">
      <c r="A15" s="125">
        <v>4</v>
      </c>
      <c r="B15" s="34">
        <f>+IFERROR(VLOOKUP(A15,Hoja4!$A$2:$N$35,3,FALSE),"")</f>
        <v>86</v>
      </c>
      <c r="C15" s="34" t="str">
        <f>+UPPER(IFERROR(VLOOKUP($A15,Hoja4!$A$2:$N$35,4,FALSE),""))</f>
        <v>PUTUMAYO</v>
      </c>
      <c r="D15" s="160">
        <f>+IFERROR(VLOOKUP($A15,Hoja4!$A$2:$N$35,6,FALSE),"")</f>
        <v>0.11488235294117648</v>
      </c>
      <c r="E15" s="160">
        <f>+IFERROR(VLOOKUP($A15,Hoja4!$A$2:$N$35,7,FALSE),"")</f>
        <v>0.12507925528848926</v>
      </c>
      <c r="F15" s="160">
        <f>+IFERROR(VLOOKUP($A15,Hoja4!$A$2:$N$35,8,FALSE),"")</f>
        <v>0.10963511489217377</v>
      </c>
      <c r="G15" s="160">
        <f>+IFERROR(VLOOKUP($A15,Hoja4!$A$2:$N$35,9,FALSE),"")</f>
        <v>0.10196536291107219</v>
      </c>
      <c r="H15" s="160">
        <f>+IFERROR(VLOOKUP($A15,Hoja4!$A$2:$N$35,10,FALSE),"")</f>
        <v>0.1344733880486399</v>
      </c>
      <c r="I15" s="160">
        <f>+IFERROR(VLOOKUP($A15,Hoja4!$A$2:$N$35,11,FALSE),"")</f>
        <v>0.15464141908804005</v>
      </c>
      <c r="J15" s="160">
        <f>+IFERROR(VLOOKUP($A15,Hoja4!$A$2:$N$35,12,FALSE),"")</f>
        <v>0.14036702214042115</v>
      </c>
      <c r="K15" s="157">
        <f>+IFERROR(VLOOKUP($A15,Hoja4!$A$2:$N$35,13,FALSE),"")</f>
        <v>0.11085300632056615</v>
      </c>
      <c r="L15" s="158">
        <f>+IFERROR(VLOOKUP($A15,Hoja4!$A$2:$N$35,14,FALSE),"")</f>
        <v>0.11600940616806768</v>
      </c>
    </row>
    <row r="16" spans="1:12" x14ac:dyDescent="0.25">
      <c r="A16" s="125">
        <v>5</v>
      </c>
      <c r="B16" s="34">
        <f>+IFERROR(VLOOKUP(A16,Hoja4!$A$2:$N$35,3,FALSE),"")</f>
        <v>91</v>
      </c>
      <c r="C16" s="34" t="str">
        <f>+UPPER(IFERROR(VLOOKUP($A16,Hoja4!$A$2:$N$35,4,FALSE),""))</f>
        <v>AMAZONAS</v>
      </c>
      <c r="D16" s="160">
        <f>+IFERROR(VLOOKUP($A16,Hoja4!$A$2:$N$35,6,FALSE),"")</f>
        <v>0.13332546055739253</v>
      </c>
      <c r="E16" s="160">
        <f>+IFERROR(VLOOKUP($A16,Hoja4!$A$2:$N$35,7,FALSE),"")</f>
        <v>0.11429915333960489</v>
      </c>
      <c r="F16" s="160">
        <f>+IFERROR(VLOOKUP($A16,Hoja4!$A$2:$N$35,8,FALSE),"")</f>
        <v>0.10281474502414321</v>
      </c>
      <c r="G16" s="160">
        <f>+IFERROR(VLOOKUP($A16,Hoja4!$A$2:$N$35,9,FALSE),"")</f>
        <v>8.3077286693453087E-2</v>
      </c>
      <c r="H16" s="160">
        <f>+IFERROR(VLOOKUP($A16,Hoja4!$A$2:$N$35,10,FALSE),"")</f>
        <v>7.3770491803278687E-2</v>
      </c>
      <c r="I16" s="160">
        <f>+IFERROR(VLOOKUP($A16,Hoja4!$A$2:$N$35,11,FALSE),"")</f>
        <v>6.5326035221323173E-2</v>
      </c>
      <c r="J16" s="160">
        <f>+IFERROR(VLOOKUP($A16,Hoja4!$A$2:$N$35,12,FALSE),"")</f>
        <v>0.10848831664282307</v>
      </c>
      <c r="K16" s="157">
        <f>+IFERROR(VLOOKUP($A16,Hoja4!$A$2:$N$35,13,FALSE),"")</f>
        <v>7.6427036064007636E-2</v>
      </c>
      <c r="L16" s="158">
        <f>+IFERROR(VLOOKUP($A16,Hoja4!$A$2:$N$35,14,FALSE),"")</f>
        <v>7.6335877862595422E-2</v>
      </c>
    </row>
    <row r="17" spans="1:12" x14ac:dyDescent="0.25">
      <c r="A17" s="125">
        <v>6</v>
      </c>
      <c r="B17" s="34" t="str">
        <f>+IFERROR(VLOOKUP(A17,Hoja4!$A$2:$N$35,3,FALSE),"")</f>
        <v/>
      </c>
      <c r="C17" s="34" t="str">
        <f>+UPPER(IFERROR(VLOOKUP($A17,Hoja4!$A$2:$N$35,4,FALSE),""))</f>
        <v/>
      </c>
      <c r="D17" s="160" t="str">
        <f>+IFERROR(VLOOKUP($A17,Hoja4!$A$2:$N$35,6,FALSE),"")</f>
        <v/>
      </c>
      <c r="E17" s="160" t="str">
        <f>+IFERROR(VLOOKUP($A17,Hoja4!$A$2:$N$35,7,FALSE),"")</f>
        <v/>
      </c>
      <c r="F17" s="160" t="str">
        <f>+IFERROR(VLOOKUP($A17,Hoja4!$A$2:$N$35,8,FALSE),"")</f>
        <v/>
      </c>
      <c r="G17" s="160" t="str">
        <f>+IFERROR(VLOOKUP($A17,Hoja4!$A$2:$N$35,9,FALSE),"")</f>
        <v/>
      </c>
      <c r="H17" s="160" t="str">
        <f>+IFERROR(VLOOKUP($A17,Hoja4!$A$2:$N$35,10,FALSE),"")</f>
        <v/>
      </c>
      <c r="I17" s="160" t="str">
        <f>+IFERROR(VLOOKUP($A17,Hoja4!$A$2:$N$35,11,FALSE),"")</f>
        <v/>
      </c>
      <c r="J17" s="160" t="str">
        <f>+IFERROR(VLOOKUP($A17,Hoja4!$A$2:$N$35,12,FALSE),"")</f>
        <v/>
      </c>
      <c r="K17" s="157" t="str">
        <f>+IFERROR(VLOOKUP($A17,Hoja4!$A$2:$N$35,13,FALSE),"")</f>
        <v/>
      </c>
      <c r="L17" s="158" t="str">
        <f>+IFERROR(VLOOKUP($A17,Hoja4!$A$2:$N$35,14,FALSE),"")</f>
        <v/>
      </c>
    </row>
    <row r="18" spans="1:12" x14ac:dyDescent="0.25">
      <c r="A18" s="125">
        <v>7</v>
      </c>
      <c r="B18" s="34" t="str">
        <f>+IFERROR(VLOOKUP(A18,Hoja4!$A$2:$N$35,3,FALSE),"")</f>
        <v/>
      </c>
      <c r="C18" s="34" t="str">
        <f>+UPPER(IFERROR(VLOOKUP($A18,Hoja4!$A$2:$N$35,4,FALSE),""))</f>
        <v/>
      </c>
      <c r="D18" s="160" t="str">
        <f>+IFERROR(VLOOKUP($A18,Hoja4!$A$2:$N$35,6,FALSE),"")</f>
        <v/>
      </c>
      <c r="E18" s="160" t="str">
        <f>+IFERROR(VLOOKUP($A18,Hoja4!$A$2:$N$35,7,FALSE),"")</f>
        <v/>
      </c>
      <c r="F18" s="160" t="str">
        <f>+IFERROR(VLOOKUP($A18,Hoja4!$A$2:$N$35,8,FALSE),"")</f>
        <v/>
      </c>
      <c r="G18" s="160" t="str">
        <f>+IFERROR(VLOOKUP($A18,Hoja4!$A$2:$N$35,9,FALSE),"")</f>
        <v/>
      </c>
      <c r="H18" s="160" t="str">
        <f>+IFERROR(VLOOKUP($A18,Hoja4!$A$2:$N$35,10,FALSE),"")</f>
        <v/>
      </c>
      <c r="I18" s="160" t="str">
        <f>+IFERROR(VLOOKUP($A18,Hoja4!$A$2:$N$35,11,FALSE),"")</f>
        <v/>
      </c>
      <c r="J18" s="160" t="str">
        <f>+IFERROR(VLOOKUP($A18,Hoja4!$A$2:$N$35,12,FALSE),"")</f>
        <v/>
      </c>
      <c r="K18" s="157" t="str">
        <f>+IFERROR(VLOOKUP($A18,Hoja4!$A$2:$N$35,13,FALSE),"")</f>
        <v/>
      </c>
      <c r="L18" s="158" t="str">
        <f>+IFERROR(VLOOKUP($A18,Hoja4!$A$2:$N$35,14,FALSE),"")</f>
        <v/>
      </c>
    </row>
    <row r="19" spans="1:12" x14ac:dyDescent="0.25">
      <c r="A19" s="125">
        <v>8</v>
      </c>
      <c r="B19" s="34" t="str">
        <f>+IFERROR(VLOOKUP(A19,Hoja4!$A$2:$N$35,3,FALSE),"")</f>
        <v/>
      </c>
      <c r="C19" s="34" t="str">
        <f>+UPPER(IFERROR(VLOOKUP($A19,Hoja4!$A$2:$N$35,4,FALSE),""))</f>
        <v/>
      </c>
      <c r="D19" s="160" t="str">
        <f>+IFERROR(VLOOKUP($A19,Hoja4!$A$2:$N$35,6,FALSE),"")</f>
        <v/>
      </c>
      <c r="E19" s="160" t="str">
        <f>+IFERROR(VLOOKUP($A19,Hoja4!$A$2:$N$35,7,FALSE),"")</f>
        <v/>
      </c>
      <c r="F19" s="160" t="str">
        <f>+IFERROR(VLOOKUP($A19,Hoja4!$A$2:$N$35,8,FALSE),"")</f>
        <v/>
      </c>
      <c r="G19" s="160" t="str">
        <f>+IFERROR(VLOOKUP($A19,Hoja4!$A$2:$N$35,9,FALSE),"")</f>
        <v/>
      </c>
      <c r="H19" s="160" t="str">
        <f>+IFERROR(VLOOKUP($A19,Hoja4!$A$2:$N$35,10,FALSE),"")</f>
        <v/>
      </c>
      <c r="I19" s="160" t="str">
        <f>+IFERROR(VLOOKUP($A19,Hoja4!$A$2:$N$35,11,FALSE),"")</f>
        <v/>
      </c>
      <c r="J19" s="160" t="str">
        <f>+IFERROR(VLOOKUP($A19,Hoja4!$A$2:$N$35,12,FALSE),"")</f>
        <v/>
      </c>
      <c r="K19" s="157" t="str">
        <f>+IFERROR(VLOOKUP($A19,Hoja4!$A$2:$N$35,13,FALSE),"")</f>
        <v/>
      </c>
      <c r="L19" s="158" t="str">
        <f>+IFERROR(VLOOKUP($A19,Hoja4!$A$2:$N$35,14,FALSE),"")</f>
        <v/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PtVWByUWJsW5ZzhGwj63VqIVTvxErkbFVf6+KNSK4GbILKbc95Upbe15orpo+F9sy5W/5jp4aICR4HUKHx+B1A==" saltValue="xZ7se30VgkclXcuRh1PSs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zoomScale="70" zoomScaleNormal="70" zoomScaleSheetLayoutView="85" workbookViewId="0"/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177" t="str">
        <f>+ESTADISTICAS!B6</f>
        <v>ESTADISTICAS GENERALES DE EDUCACIÓN SUPERIOR - 2018</v>
      </c>
      <c r="C6" s="177"/>
      <c r="D6" s="177"/>
      <c r="E6" s="177"/>
      <c r="F6" s="177"/>
      <c r="G6" s="177"/>
      <c r="H6" s="177"/>
      <c r="I6" s="177"/>
      <c r="J6" s="4"/>
      <c r="K6" s="4"/>
      <c r="L6" s="164"/>
    </row>
    <row r="7" spans="1:12" ht="28.5" x14ac:dyDescent="0.25">
      <c r="A7" s="1"/>
      <c r="B7" s="178" t="str">
        <f>+ESTADISTICAS!B7</f>
        <v xml:space="preserve">REGIÓN CENTRO SUR Y AMAZONÍA       </v>
      </c>
      <c r="C7" s="178"/>
      <c r="D7" s="178"/>
      <c r="E7" s="178"/>
      <c r="F7" s="178"/>
      <c r="G7" s="178"/>
      <c r="H7" s="178"/>
      <c r="I7" s="178"/>
      <c r="J7" s="4"/>
      <c r="K7" s="4"/>
      <c r="L7" s="164"/>
    </row>
    <row r="8" spans="1:12" ht="15.75" x14ac:dyDescent="0.25">
      <c r="A8" s="1"/>
      <c r="B8" s="179" t="s">
        <v>0</v>
      </c>
      <c r="C8" s="179"/>
      <c r="D8" s="179"/>
      <c r="E8" s="179"/>
      <c r="F8" s="179"/>
      <c r="G8" s="179"/>
      <c r="H8" s="179"/>
      <c r="I8" s="179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18</v>
      </c>
      <c r="C12" s="32" t="str">
        <f>+IFERROR(VLOOKUP($A12,Hoja2!$A$3:$N$35,4,FALSE),"")</f>
        <v>CAQUETA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>
        <f>+IFERROR(VLOOKUP($A13,Hoja2!$A$3:$N$35,3,FALSE),"")</f>
        <v>41</v>
      </c>
      <c r="C13" s="34" t="str">
        <f>+IFERROR(VLOOKUP($A13,Hoja2!$A$3:$N$35,4,FALSE),"")</f>
        <v>HUILA</v>
      </c>
      <c r="D13" s="35">
        <f>+IFERROR(VLOOKUP($A13,Hoja2!$A$3:$NQ$35,9,FALSE),"")</f>
        <v>10847</v>
      </c>
      <c r="E13" s="35">
        <f>+IFERROR(VLOOKUP($A13,Hoja2!$A$3:$Q$35,10,FALSE),"")</f>
        <v>4732</v>
      </c>
      <c r="F13" s="160">
        <f>+IFERROR(VLOOKUP($A13,Hoja2!$A$3:$Q$35,11,FALSE),"")</f>
        <v>0.43624965428229001</v>
      </c>
      <c r="G13" s="35">
        <f>+IFERROR(VLOOKUP($A13,Hoja2!$A$3:$Q$35,12,FALSE),"")</f>
        <v>10896</v>
      </c>
      <c r="H13" s="35">
        <f>+IFERROR(VLOOKUP($A13,Hoja2!$A$3:$Q$35,13,FALSE),"")</f>
        <v>5139</v>
      </c>
      <c r="I13" s="160">
        <f>+IFERROR(VLOOKUP($A13,Hoja2!$A$3:$Q$35,14,FALSE),"")</f>
        <v>0.47164096916299558</v>
      </c>
      <c r="J13" s="35">
        <f>+IFERROR(VLOOKUP($A13,Hoja2!$A$3:$Q$35,15,FALSE),"")</f>
        <v>10987</v>
      </c>
      <c r="K13" s="129">
        <f>+IFERROR(VLOOKUP($A13,Hoja2!$A$3:$Q$35,16,FALSE),"")</f>
        <v>4642</v>
      </c>
      <c r="L13" s="158">
        <f>+IFERROR(VLOOKUP($A13,Hoja2!$A$3:$Q$35,17,FALSE),"")</f>
        <v>0.42249931737507962</v>
      </c>
    </row>
    <row r="14" spans="1:12" x14ac:dyDescent="0.25">
      <c r="A14" s="125">
        <v>3</v>
      </c>
      <c r="B14" s="34">
        <f>+IFERROR(VLOOKUP($A14,Hoja2!$A$3:$N$35,3,FALSE),"")</f>
        <v>73</v>
      </c>
      <c r="C14" s="34" t="str">
        <f>+IFERROR(VLOOKUP($A14,Hoja2!$A$3:$N$35,4,FALSE),"")</f>
        <v>TOLIMA</v>
      </c>
      <c r="D14" s="35">
        <f>+IFERROR(VLOOKUP($A14,Hoja2!$A$3:$NQ$35,9,FALSE),"")</f>
        <v>14636</v>
      </c>
      <c r="E14" s="35">
        <f>+IFERROR(VLOOKUP($A14,Hoja2!$A$3:$Q$35,10,FALSE),"")</f>
        <v>6387</v>
      </c>
      <c r="F14" s="160">
        <f>+IFERROR(VLOOKUP($A14,Hoja2!$A$3:$Q$35,11,FALSE),"")</f>
        <v>0.43638972396829734</v>
      </c>
      <c r="G14" s="35">
        <f>+IFERROR(VLOOKUP($A14,Hoja2!$A$3:$Q$35,12,FALSE),"")</f>
        <v>15041</v>
      </c>
      <c r="H14" s="35">
        <f>+IFERROR(VLOOKUP($A14,Hoja2!$A$3:$Q$35,13,FALSE),"")</f>
        <v>7292</v>
      </c>
      <c r="I14" s="160">
        <f>+IFERROR(VLOOKUP($A14,Hoja2!$A$3:$Q$35,14,FALSE),"")</f>
        <v>0.48480819094475103</v>
      </c>
      <c r="J14" s="35">
        <f>+IFERROR(VLOOKUP($A14,Hoja2!$A$3:$Q$35,15,FALSE),"")</f>
        <v>14688</v>
      </c>
      <c r="K14" s="129">
        <f>+IFERROR(VLOOKUP($A14,Hoja2!$A$3:$Q$35,16,FALSE),"")</f>
        <v>6288</v>
      </c>
      <c r="L14" s="158">
        <f>+IFERROR(VLOOKUP($A14,Hoja2!$A$3:$Q$35,17,FALSE),"")</f>
        <v>0.42810457516339867</v>
      </c>
    </row>
    <row r="15" spans="1:12" x14ac:dyDescent="0.25">
      <c r="A15" s="125">
        <v>4</v>
      </c>
      <c r="B15" s="34">
        <f>+IFERROR(VLOOKUP($A15,Hoja2!$A$3:$N$35,3,FALSE),"")</f>
        <v>86</v>
      </c>
      <c r="C15" s="34" t="str">
        <f>+IFERROR(VLOOKUP($A15,Hoja2!$A$3:$N$35,4,FALSE),"")</f>
        <v>PUTUMAYO</v>
      </c>
      <c r="D15" s="35">
        <f>+IFERROR(VLOOKUP($A15,Hoja2!$A$3:$NQ$35,9,FALSE),"")</f>
        <v>3325</v>
      </c>
      <c r="E15" s="35">
        <f>+IFERROR(VLOOKUP($A15,Hoja2!$A$3:$Q$35,10,FALSE),"")</f>
        <v>817</v>
      </c>
      <c r="F15" s="160">
        <f>+IFERROR(VLOOKUP($A15,Hoja2!$A$3:$Q$35,11,FALSE),"")</f>
        <v>0.24571428571428572</v>
      </c>
      <c r="G15" s="35">
        <f>+IFERROR(VLOOKUP($A15,Hoja2!$A$3:$Q$35,12,FALSE),"")</f>
        <v>3396</v>
      </c>
      <c r="H15" s="35">
        <f>+IFERROR(VLOOKUP($A15,Hoja2!$A$3:$Q$35,13,FALSE),"")</f>
        <v>976</v>
      </c>
      <c r="I15" s="160">
        <f>+IFERROR(VLOOKUP($A15,Hoja2!$A$3:$Q$35,14,FALSE),"")</f>
        <v>0.28739693757361601</v>
      </c>
      <c r="J15" s="35">
        <f>+IFERROR(VLOOKUP($A15,Hoja2!$A$3:$Q$35,15,FALSE),"")</f>
        <v>3605</v>
      </c>
      <c r="K15" s="129">
        <f>+IFERROR(VLOOKUP($A15,Hoja2!$A$3:$Q$35,16,FALSE),"")</f>
        <v>990</v>
      </c>
      <c r="L15" s="158">
        <f>+IFERROR(VLOOKUP($A15,Hoja2!$A$3:$Q$35,17,FALSE),"")</f>
        <v>0.27461858529819694</v>
      </c>
    </row>
    <row r="16" spans="1:12" x14ac:dyDescent="0.25">
      <c r="A16" s="125">
        <v>5</v>
      </c>
      <c r="B16" s="34">
        <f>+IFERROR(VLOOKUP($A16,Hoja2!$A$3:$N$35,3,FALSE),"")</f>
        <v>91</v>
      </c>
      <c r="C16" s="34" t="str">
        <f>+IFERROR(VLOOKUP($A16,Hoja2!$A$3:$N$35,4,FALSE),"")</f>
        <v>AMAZONAS</v>
      </c>
      <c r="D16" s="35">
        <f>+IFERROR(VLOOKUP($A16,Hoja2!$A$3:$NQ$35,9,FALSE),"")</f>
        <v>759</v>
      </c>
      <c r="E16" s="35">
        <f>+IFERROR(VLOOKUP($A16,Hoja2!$A$3:$Q$35,10,FALSE),"")</f>
        <v>91</v>
      </c>
      <c r="F16" s="160">
        <f>+IFERROR(VLOOKUP($A16,Hoja2!$A$3:$Q$35,11,FALSE),"")</f>
        <v>0.11989459815546773</v>
      </c>
      <c r="G16" s="35">
        <f>+IFERROR(VLOOKUP($A16,Hoja2!$A$3:$Q$35,12,FALSE),"")</f>
        <v>824</v>
      </c>
      <c r="H16" s="35">
        <f>+IFERROR(VLOOKUP($A16,Hoja2!$A$3:$Q$35,13,FALSE),"")</f>
        <v>129</v>
      </c>
      <c r="I16" s="160">
        <f>+IFERROR(VLOOKUP($A16,Hoja2!$A$3:$Q$35,14,FALSE),"")</f>
        <v>0.15655339805825244</v>
      </c>
      <c r="J16" s="35">
        <f>+IFERROR(VLOOKUP($A16,Hoja2!$A$3:$Q$35,15,FALSE),"")</f>
        <v>809</v>
      </c>
      <c r="K16" s="129">
        <f>+IFERROR(VLOOKUP($A16,Hoja2!$A$3:$Q$35,16,FALSE),"")</f>
        <v>110</v>
      </c>
      <c r="L16" s="158">
        <f>+IFERROR(VLOOKUP($A16,Hoja2!$A$3:$Q$35,17,FALSE),"")</f>
        <v>0.13597033374536466</v>
      </c>
    </row>
    <row r="17" spans="1:12" x14ac:dyDescent="0.25">
      <c r="A17" s="125">
        <v>6</v>
      </c>
      <c r="B17" s="34" t="str">
        <f>+IFERROR(VLOOKUP($A17,Hoja2!$A$3:$N$35,3,FALSE),"")</f>
        <v/>
      </c>
      <c r="C17" s="34" t="str">
        <f>+IFERROR(VLOOKUP($A17,Hoja2!$A$3:$N$35,4,FALSE),"")</f>
        <v/>
      </c>
      <c r="D17" s="35" t="str">
        <f>+IFERROR(VLOOKUP($A17,Hoja2!$A$3:$NQ$35,9,FALSE),"")</f>
        <v/>
      </c>
      <c r="E17" s="35" t="str">
        <f>+IFERROR(VLOOKUP($A17,Hoja2!$A$3:$Q$35,10,FALSE),"")</f>
        <v/>
      </c>
      <c r="F17" s="160" t="str">
        <f>+IFERROR(VLOOKUP($A17,Hoja2!$A$3:$Q$35,11,FALSE),"")</f>
        <v/>
      </c>
      <c r="G17" s="35" t="str">
        <f>+IFERROR(VLOOKUP($A17,Hoja2!$A$3:$Q$35,12,FALSE),"")</f>
        <v/>
      </c>
      <c r="H17" s="35" t="str">
        <f>+IFERROR(VLOOKUP($A17,Hoja2!$A$3:$Q$35,13,FALSE),"")</f>
        <v/>
      </c>
      <c r="I17" s="160" t="str">
        <f>+IFERROR(VLOOKUP($A17,Hoja2!$A$3:$Q$35,14,FALSE),"")</f>
        <v/>
      </c>
      <c r="J17" s="35" t="str">
        <f>+IFERROR(VLOOKUP($A17,Hoja2!$A$3:$Q$35,15,FALSE),"")</f>
        <v/>
      </c>
      <c r="K17" s="129" t="str">
        <f>+IFERROR(VLOOKUP($A17,Hoja2!$A$3:$Q$35,16,FALSE),"")</f>
        <v/>
      </c>
      <c r="L17" s="158" t="str">
        <f>+IFERROR(VLOOKUP($A17,Hoja2!$A$3:$Q$35,17,FALSE),"")</f>
        <v/>
      </c>
    </row>
    <row r="18" spans="1:12" x14ac:dyDescent="0.25">
      <c r="A18" s="125">
        <v>7</v>
      </c>
      <c r="B18" s="34" t="str">
        <f>+IFERROR(VLOOKUP($A18,Hoja2!$A$3:$N$35,3,FALSE),"")</f>
        <v/>
      </c>
      <c r="C18" s="34" t="str">
        <f>+IFERROR(VLOOKUP($A18,Hoja2!$A$3:$N$35,4,FALSE),"")</f>
        <v/>
      </c>
      <c r="D18" s="35" t="str">
        <f>+IFERROR(VLOOKUP($A18,Hoja2!$A$3:$NQ$35,9,FALSE),"")</f>
        <v/>
      </c>
      <c r="E18" s="35" t="str">
        <f>+IFERROR(VLOOKUP($A18,Hoja2!$A$3:$Q$35,10,FALSE),"")</f>
        <v/>
      </c>
      <c r="F18" s="160" t="str">
        <f>+IFERROR(VLOOKUP($A18,Hoja2!$A$3:$Q$35,11,FALSE),"")</f>
        <v/>
      </c>
      <c r="G18" s="35" t="str">
        <f>+IFERROR(VLOOKUP($A18,Hoja2!$A$3:$Q$35,12,FALSE),"")</f>
        <v/>
      </c>
      <c r="H18" s="35" t="str">
        <f>+IFERROR(VLOOKUP($A18,Hoja2!$A$3:$Q$35,13,FALSE),"")</f>
        <v/>
      </c>
      <c r="I18" s="160" t="str">
        <f>+IFERROR(VLOOKUP($A18,Hoja2!$A$3:$Q$35,14,FALSE),"")</f>
        <v/>
      </c>
      <c r="J18" s="35" t="str">
        <f>+IFERROR(VLOOKUP($A18,Hoja2!$A$3:$Q$35,15,FALSE),"")</f>
        <v/>
      </c>
      <c r="K18" s="129" t="str">
        <f>+IFERROR(VLOOKUP($A18,Hoja2!$A$3:$Q$35,16,FALSE),"")</f>
        <v/>
      </c>
      <c r="L18" s="158" t="str">
        <f>+IFERROR(VLOOKUP($A18,Hoja2!$A$3:$Q$35,17,FALSE),"")</f>
        <v/>
      </c>
    </row>
    <row r="19" spans="1:12" x14ac:dyDescent="0.25">
      <c r="A19" s="125">
        <v>8</v>
      </c>
      <c r="B19" s="34" t="str">
        <f>+IFERROR(VLOOKUP($A19,Hoja2!$A$3:$N$35,3,FALSE),"")</f>
        <v/>
      </c>
      <c r="C19" s="34" t="str">
        <f>+IFERROR(VLOOKUP($A19,Hoja2!$A$3:$N$35,4,FALSE),"")</f>
        <v/>
      </c>
      <c r="D19" s="35" t="str">
        <f>+IFERROR(VLOOKUP($A19,Hoja2!$A$3:$NQ$35,9,FALSE),"")</f>
        <v/>
      </c>
      <c r="E19" s="35" t="str">
        <f>+IFERROR(VLOOKUP($A19,Hoja2!$A$3:$Q$35,10,FALSE),"")</f>
        <v/>
      </c>
      <c r="F19" s="160" t="str">
        <f>+IFERROR(VLOOKUP($A19,Hoja2!$A$3:$Q$35,11,FALSE),"")</f>
        <v/>
      </c>
      <c r="G19" s="35" t="str">
        <f>+IFERROR(VLOOKUP($A19,Hoja2!$A$3:$Q$35,12,FALSE),"")</f>
        <v/>
      </c>
      <c r="H19" s="35" t="str">
        <f>+IFERROR(VLOOKUP($A19,Hoja2!$A$3:$Q$35,13,FALSE),"")</f>
        <v/>
      </c>
      <c r="I19" s="160" t="str">
        <f>+IFERROR(VLOOKUP($A19,Hoja2!$A$3:$Q$35,14,FALSE),"")</f>
        <v/>
      </c>
      <c r="J19" s="35" t="str">
        <f>+IFERROR(VLOOKUP($A19,Hoja2!$A$3:$Q$35,15,FALSE),"")</f>
        <v/>
      </c>
      <c r="K19" s="129" t="str">
        <f>+IFERROR(VLOOKUP($A19,Hoja2!$A$3:$Q$35,16,FALSE),"")</f>
        <v/>
      </c>
      <c r="L19" s="158" t="str">
        <f>+IFERROR(VLOOKUP($A19,Hoja2!$A$3:$Q$35,17,FALSE),"")</f>
        <v/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0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0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0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0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0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0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0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0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0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0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0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0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0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1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2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3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4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5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5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5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5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5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5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5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5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5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5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5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5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5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5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5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5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0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0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0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0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0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0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0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0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0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0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0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0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0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1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2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3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4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5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5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5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5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5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5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5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5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5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5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5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5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5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5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5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5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2020-03-16T20:17:49Z</dcterms:modified>
</cp:coreProperties>
</file>