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mineducaciongovco-my.sharepoint.com/personal/ssorza_mineducacion_gov_co/Documents/MEN/Perfiles/Perfiles 2023/IES/Privadas/"/>
    </mc:Choice>
  </mc:AlternateContent>
  <xr:revisionPtr revIDLastSave="0" documentId="8_{9B570587-2C5D-4AEC-8815-2D818B945383}" xr6:coauthVersionLast="47" xr6:coauthVersionMax="47" xr10:uidLastSave="{00000000-0000-0000-0000-000000000000}"/>
  <bookViews>
    <workbookView xWindow="-120" yWindow="-120" windowWidth="24240" windowHeight="13740" xr2:uid="{00000000-000D-0000-FFFF-FFFF00000000}"/>
  </bookViews>
  <sheets>
    <sheet name="Hoja1" sheetId="1" r:id="rId1"/>
  </sheets>
  <definedNames>
    <definedName name="_xlnm.Print_Area" localSheetId="0">Hoja1!$A$11:$K$231</definedName>
    <definedName name="_xlnm.Print_Titles" localSheetId="0">Hoja1!$1:$10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59" i="1" l="1"/>
  <c r="B149" i="1"/>
  <c r="B147" i="1"/>
  <c r="B145" i="1"/>
  <c r="B143" i="1"/>
  <c r="B141" i="1"/>
  <c r="C141" i="1"/>
  <c r="D141" i="1"/>
  <c r="E141" i="1"/>
  <c r="F141" i="1"/>
  <c r="G141" i="1"/>
  <c r="H141" i="1"/>
  <c r="I141" i="1"/>
  <c r="C143" i="1"/>
  <c r="D143" i="1"/>
  <c r="E143" i="1"/>
  <c r="F143" i="1"/>
  <c r="G143" i="1"/>
  <c r="H143" i="1"/>
  <c r="I143" i="1"/>
  <c r="C145" i="1"/>
  <c r="D145" i="1"/>
  <c r="E145" i="1"/>
  <c r="F145" i="1"/>
  <c r="G145" i="1"/>
  <c r="H145" i="1"/>
  <c r="I145" i="1"/>
  <c r="C147" i="1"/>
  <c r="D147" i="1"/>
  <c r="E147" i="1"/>
  <c r="F147" i="1"/>
  <c r="G147" i="1"/>
  <c r="H147" i="1"/>
  <c r="I147" i="1"/>
  <c r="C149" i="1"/>
  <c r="D149" i="1"/>
  <c r="E149" i="1"/>
  <c r="F149" i="1"/>
  <c r="G149" i="1"/>
  <c r="H149" i="1"/>
  <c r="I149" i="1"/>
  <c r="B151" i="1"/>
  <c r="C151" i="1"/>
  <c r="D151" i="1"/>
  <c r="E151" i="1"/>
  <c r="F151" i="1"/>
  <c r="G151" i="1"/>
  <c r="H151" i="1"/>
  <c r="I151" i="1"/>
  <c r="B153" i="1"/>
  <c r="C153" i="1"/>
  <c r="D153" i="1"/>
  <c r="E153" i="1"/>
  <c r="F153" i="1"/>
  <c r="G153" i="1"/>
  <c r="H153" i="1"/>
  <c r="I153" i="1"/>
  <c r="G190" i="1"/>
  <c r="F190" i="1"/>
  <c r="E190" i="1"/>
  <c r="D190" i="1"/>
  <c r="C190" i="1"/>
  <c r="B190" i="1"/>
  <c r="G188" i="1"/>
  <c r="F188" i="1"/>
  <c r="E188" i="1"/>
  <c r="D188" i="1"/>
  <c r="C188" i="1"/>
  <c r="B188" i="1"/>
  <c r="G186" i="1"/>
  <c r="F186" i="1"/>
  <c r="E186" i="1"/>
  <c r="D186" i="1"/>
  <c r="C186" i="1"/>
  <c r="B186" i="1"/>
  <c r="G184" i="1"/>
  <c r="F184" i="1"/>
  <c r="E184" i="1"/>
  <c r="D184" i="1"/>
  <c r="C184" i="1"/>
  <c r="B184" i="1"/>
  <c r="G182" i="1"/>
  <c r="F182" i="1"/>
  <c r="E182" i="1"/>
  <c r="D182" i="1"/>
  <c r="C182" i="1"/>
  <c r="B182" i="1"/>
  <c r="G180" i="1"/>
  <c r="F180" i="1"/>
  <c r="E180" i="1"/>
  <c r="D180" i="1"/>
  <c r="C180" i="1"/>
  <c r="B180" i="1"/>
  <c r="G178" i="1"/>
  <c r="F178" i="1"/>
  <c r="E178" i="1"/>
  <c r="D178" i="1"/>
  <c r="C178" i="1"/>
  <c r="B178" i="1"/>
  <c r="H171" i="1"/>
  <c r="G171" i="1"/>
  <c r="H169" i="1"/>
  <c r="G169" i="1"/>
  <c r="H167" i="1"/>
  <c r="G167" i="1"/>
  <c r="H165" i="1"/>
  <c r="G165" i="1"/>
  <c r="H163" i="1"/>
  <c r="G163" i="1"/>
  <c r="H161" i="1"/>
  <c r="G161" i="1"/>
  <c r="H159" i="1"/>
  <c r="G159" i="1"/>
  <c r="B171" i="1"/>
  <c r="E171" i="1"/>
  <c r="D171" i="1"/>
  <c r="C171" i="1"/>
  <c r="E169" i="1"/>
  <c r="D169" i="1"/>
  <c r="C169" i="1"/>
  <c r="B169" i="1"/>
  <c r="E167" i="1"/>
  <c r="D167" i="1"/>
  <c r="C167" i="1"/>
  <c r="B167" i="1"/>
  <c r="E165" i="1"/>
  <c r="D165" i="1"/>
  <c r="C165" i="1"/>
  <c r="B165" i="1"/>
  <c r="E163" i="1"/>
  <c r="D163" i="1"/>
  <c r="C163" i="1"/>
  <c r="B163" i="1"/>
  <c r="E161" i="1"/>
  <c r="D161" i="1"/>
  <c r="C161" i="1"/>
  <c r="B161" i="1"/>
  <c r="E159" i="1"/>
  <c r="D159" i="1"/>
  <c r="C159" i="1"/>
  <c r="D123" i="1"/>
  <c r="C114" i="1"/>
  <c r="C113" i="1"/>
  <c r="C112" i="1"/>
  <c r="C111" i="1"/>
  <c r="C110" i="1"/>
  <c r="C109" i="1"/>
  <c r="E109" i="1" s="1"/>
  <c r="C115" i="1" l="1"/>
  <c r="G25" i="1" l="1"/>
  <c r="C13" i="1" l="1"/>
  <c r="I165" i="1"/>
  <c r="H166" i="1" s="1"/>
  <c r="H129" i="1"/>
  <c r="F129" i="1"/>
  <c r="D129" i="1"/>
  <c r="H76" i="1"/>
  <c r="G76" i="1"/>
  <c r="M59" i="1"/>
  <c r="L59" i="1"/>
  <c r="K59" i="1"/>
  <c r="J59" i="1"/>
  <c r="I59" i="1"/>
  <c r="H59" i="1"/>
  <c r="G59" i="1"/>
  <c r="F59" i="1"/>
  <c r="E59" i="1"/>
  <c r="D59" i="1"/>
  <c r="C59" i="1"/>
  <c r="F165" i="1" l="1"/>
  <c r="J149" i="1"/>
  <c r="H184" i="1"/>
  <c r="G166" i="1"/>
  <c r="I76" i="1"/>
  <c r="I150" i="1" l="1"/>
  <c r="H150" i="1"/>
  <c r="G150" i="1"/>
  <c r="F150" i="1"/>
  <c r="E150" i="1"/>
  <c r="D150" i="1"/>
  <c r="B150" i="1"/>
  <c r="C150" i="1"/>
  <c r="C166" i="1"/>
  <c r="B166" i="1"/>
  <c r="D185" i="1"/>
  <c r="B185" i="1"/>
  <c r="E185" i="1"/>
  <c r="F185" i="1"/>
  <c r="C185" i="1"/>
  <c r="G185" i="1"/>
  <c r="E166" i="1"/>
  <c r="D166" i="1"/>
  <c r="I115" i="1"/>
  <c r="I95" i="1"/>
  <c r="J95" i="1"/>
  <c r="K95" i="1"/>
  <c r="L95" i="1"/>
  <c r="M95" i="1"/>
  <c r="M87" i="1"/>
  <c r="L87" i="1"/>
  <c r="K87" i="1"/>
  <c r="J87" i="1"/>
  <c r="I87" i="1"/>
  <c r="M76" i="1"/>
  <c r="L76" i="1"/>
  <c r="K76" i="1"/>
  <c r="J76" i="1"/>
  <c r="D87" i="1" l="1"/>
  <c r="E87" i="1"/>
  <c r="F87" i="1"/>
  <c r="G87" i="1"/>
  <c r="H87" i="1"/>
  <c r="C87" i="1"/>
  <c r="M202" i="1"/>
  <c r="G22" i="1"/>
  <c r="G21" i="1"/>
  <c r="M45" i="1" l="1"/>
  <c r="M34" i="1"/>
  <c r="G20" i="1" s="1"/>
  <c r="L45" i="1"/>
  <c r="H190" i="1"/>
  <c r="H135" i="1"/>
  <c r="F135" i="1"/>
  <c r="D135" i="1"/>
  <c r="E191" i="1" l="1"/>
  <c r="C191" i="1"/>
  <c r="D191" i="1"/>
  <c r="B191" i="1"/>
  <c r="G191" i="1"/>
  <c r="F191" i="1"/>
  <c r="J153" i="1"/>
  <c r="F171" i="1"/>
  <c r="B172" i="1" s="1"/>
  <c r="I171" i="1"/>
  <c r="H154" i="1" l="1"/>
  <c r="B154" i="1"/>
  <c r="I154" i="1"/>
  <c r="G154" i="1"/>
  <c r="F154" i="1"/>
  <c r="E154" i="1"/>
  <c r="D154" i="1"/>
  <c r="C154" i="1"/>
  <c r="H172" i="1"/>
  <c r="G172" i="1"/>
  <c r="D172" i="1"/>
  <c r="E172" i="1"/>
  <c r="C172" i="1"/>
  <c r="H131" i="1" l="1"/>
  <c r="F131" i="1"/>
  <c r="D131" i="1"/>
  <c r="K34" i="1"/>
  <c r="L34" i="1"/>
  <c r="K45" i="1"/>
  <c r="I167" i="1" l="1"/>
  <c r="F167" i="1"/>
  <c r="B168" i="1" s="1"/>
  <c r="H188" i="1"/>
  <c r="G189" i="1" s="1"/>
  <c r="J147" i="1"/>
  <c r="D148" i="1" l="1"/>
  <c r="E148" i="1"/>
  <c r="I148" i="1"/>
  <c r="B148" i="1"/>
  <c r="H148" i="1"/>
  <c r="G148" i="1"/>
  <c r="F148" i="1"/>
  <c r="C148" i="1"/>
  <c r="E168" i="1"/>
  <c r="H168" i="1"/>
  <c r="G168" i="1"/>
  <c r="D168" i="1"/>
  <c r="C168" i="1"/>
  <c r="F189" i="1"/>
  <c r="E189" i="1"/>
  <c r="D189" i="1"/>
  <c r="C189" i="1"/>
  <c r="B189" i="1"/>
  <c r="K202" i="1"/>
  <c r="L202" i="1"/>
  <c r="A7" i="1" l="1"/>
  <c r="D127" i="1" l="1"/>
  <c r="I34" i="1" l="1"/>
  <c r="J34" i="1"/>
  <c r="H186" i="1" l="1"/>
  <c r="I169" i="1"/>
  <c r="F169" i="1"/>
  <c r="B170" i="1" s="1"/>
  <c r="H133" i="1"/>
  <c r="F133" i="1"/>
  <c r="D133" i="1"/>
  <c r="J202" i="1"/>
  <c r="I202" i="1"/>
  <c r="J45" i="1"/>
  <c r="E170" i="1" l="1"/>
  <c r="D170" i="1"/>
  <c r="C170" i="1"/>
  <c r="H170" i="1"/>
  <c r="G170" i="1"/>
  <c r="G187" i="1"/>
  <c r="F187" i="1"/>
  <c r="C187" i="1"/>
  <c r="E187" i="1"/>
  <c r="D187" i="1"/>
  <c r="B187" i="1"/>
  <c r="J151" i="1"/>
  <c r="B152" i="1" l="1"/>
  <c r="C152" i="1"/>
  <c r="G152" i="1"/>
  <c r="I152" i="1"/>
  <c r="H152" i="1"/>
  <c r="F152" i="1"/>
  <c r="E152" i="1"/>
  <c r="D152" i="1"/>
  <c r="E114" i="1"/>
  <c r="E113" i="1"/>
  <c r="E112" i="1"/>
  <c r="E111" i="1"/>
  <c r="E110" i="1"/>
  <c r="F202" i="1" l="1"/>
  <c r="E202" i="1"/>
  <c r="D202" i="1"/>
  <c r="C202" i="1"/>
  <c r="G23" i="1"/>
  <c r="D115" i="1"/>
  <c r="H95" i="1"/>
  <c r="G95" i="1"/>
  <c r="F95" i="1"/>
  <c r="E95" i="1"/>
  <c r="D95" i="1"/>
  <c r="C95" i="1"/>
  <c r="J145" i="1" l="1"/>
  <c r="E115" i="1"/>
  <c r="J143" i="1"/>
  <c r="H180" i="1"/>
  <c r="B181" i="1" s="1"/>
  <c r="H182" i="1"/>
  <c r="B183" i="1" s="1"/>
  <c r="H178" i="1"/>
  <c r="B179" i="1" s="1"/>
  <c r="I161" i="1"/>
  <c r="F159" i="1"/>
  <c r="B160" i="1" s="1"/>
  <c r="I163" i="1"/>
  <c r="F161" i="1"/>
  <c r="F163" i="1"/>
  <c r="I159" i="1"/>
  <c r="J141" i="1"/>
  <c r="G45" i="1"/>
  <c r="F45" i="1"/>
  <c r="E45" i="1"/>
  <c r="D45" i="1"/>
  <c r="C45" i="1"/>
  <c r="H34" i="1"/>
  <c r="G34" i="1"/>
  <c r="F34" i="1"/>
  <c r="E34" i="1"/>
  <c r="D34" i="1"/>
  <c r="C34" i="1"/>
  <c r="C144" i="1" l="1"/>
  <c r="I144" i="1"/>
  <c r="H144" i="1"/>
  <c r="G144" i="1"/>
  <c r="F144" i="1"/>
  <c r="E144" i="1"/>
  <c r="B144" i="1"/>
  <c r="D144" i="1"/>
  <c r="G142" i="1"/>
  <c r="D142" i="1"/>
  <c r="I142" i="1"/>
  <c r="C142" i="1"/>
  <c r="H142" i="1"/>
  <c r="F142" i="1"/>
  <c r="B142" i="1"/>
  <c r="E142" i="1"/>
  <c r="G146" i="1"/>
  <c r="D146" i="1"/>
  <c r="H146" i="1"/>
  <c r="F146" i="1"/>
  <c r="E146" i="1"/>
  <c r="C146" i="1"/>
  <c r="B146" i="1"/>
  <c r="I146" i="1"/>
  <c r="E162" i="1"/>
  <c r="B162" i="1"/>
  <c r="D162" i="1"/>
  <c r="C162" i="1"/>
  <c r="C164" i="1"/>
  <c r="B164" i="1"/>
  <c r="E164" i="1"/>
  <c r="D164" i="1"/>
  <c r="H164" i="1"/>
  <c r="G164" i="1"/>
  <c r="G162" i="1"/>
  <c r="H162" i="1"/>
  <c r="H160" i="1"/>
  <c r="G160" i="1"/>
  <c r="C160" i="1"/>
  <c r="E160" i="1"/>
  <c r="D160" i="1"/>
  <c r="G181" i="1"/>
  <c r="C181" i="1"/>
  <c r="F181" i="1"/>
  <c r="E181" i="1"/>
  <c r="D181" i="1"/>
  <c r="G183" i="1"/>
  <c r="F183" i="1"/>
  <c r="C183" i="1"/>
  <c r="E183" i="1"/>
  <c r="D183" i="1"/>
  <c r="G179" i="1"/>
  <c r="D179" i="1"/>
  <c r="C179" i="1"/>
  <c r="F179" i="1"/>
  <c r="E179" i="1"/>
  <c r="H202" i="1" l="1"/>
  <c r="G202" i="1" l="1"/>
  <c r="I45" i="1"/>
  <c r="H45" i="1"/>
  <c r="I13" i="1" l="1"/>
  <c r="H125" i="1" l="1"/>
  <c r="F125" i="1"/>
  <c r="D125" i="1"/>
  <c r="C14" i="1" l="1"/>
  <c r="A13" i="1" l="1"/>
  <c r="G13" i="1"/>
  <c r="G17" i="1"/>
  <c r="H127" i="1" l="1"/>
  <c r="H123" i="1"/>
  <c r="F127" i="1"/>
  <c r="F123" i="1"/>
</calcChain>
</file>

<file path=xl/sharedStrings.xml><?xml version="1.0" encoding="utf-8"?>
<sst xmlns="http://schemas.openxmlformats.org/spreadsheetml/2006/main" count="258" uniqueCount="133">
  <si>
    <t>Matrícula Total</t>
  </si>
  <si>
    <t>Nivel de Formación</t>
  </si>
  <si>
    <t>Técnica Profesional</t>
  </si>
  <si>
    <t>Tecnológica</t>
  </si>
  <si>
    <t>Universitaria</t>
  </si>
  <si>
    <t>Especialización</t>
  </si>
  <si>
    <t>Maestría</t>
  </si>
  <si>
    <t>Doctorado</t>
  </si>
  <si>
    <t>Total General</t>
  </si>
  <si>
    <t>Inscritos</t>
  </si>
  <si>
    <t>Admitidos</t>
  </si>
  <si>
    <t>Primer Curso</t>
  </si>
  <si>
    <t>Semestre</t>
  </si>
  <si>
    <t>SECTOR</t>
  </si>
  <si>
    <t>Matrícula por nivel de formación</t>
  </si>
  <si>
    <t>Variables Poblacionales</t>
  </si>
  <si>
    <t>Graduados por nivel de formación</t>
  </si>
  <si>
    <t>Vinculación al mercado laboral de recién graduados</t>
  </si>
  <si>
    <t>No. De SECCIONALES</t>
  </si>
  <si>
    <t>ACREDITACIÓN</t>
  </si>
  <si>
    <t>Matrícula Pregrado</t>
  </si>
  <si>
    <t>Matrícula Posgrado</t>
  </si>
  <si>
    <t>Número de programas académicos con reporte de matrícula</t>
  </si>
  <si>
    <t>Pregrado</t>
  </si>
  <si>
    <t>Posgrado</t>
  </si>
  <si>
    <t>Matrícula por área de conocimiento</t>
  </si>
  <si>
    <t>Agronomía, veterinaria y afines</t>
  </si>
  <si>
    <t>Ciencias de la educación</t>
  </si>
  <si>
    <t>Matemáticas y ciencias naturales</t>
  </si>
  <si>
    <t>Matrícula por metodología</t>
  </si>
  <si>
    <t>Presencial</t>
  </si>
  <si>
    <t>Distancia (Tradicional)</t>
  </si>
  <si>
    <t>Distancia (Virtual)</t>
  </si>
  <si>
    <t>Matrícula por sexo</t>
  </si>
  <si>
    <t>Hombre</t>
  </si>
  <si>
    <t>Mujer</t>
  </si>
  <si>
    <t>Sexo</t>
  </si>
  <si>
    <t>Metodología</t>
  </si>
  <si>
    <t>Área de conocimiento</t>
  </si>
  <si>
    <t>Nivel</t>
  </si>
  <si>
    <t>%</t>
  </si>
  <si>
    <t>Total IES</t>
  </si>
  <si>
    <t>Técnica y Tecnológica</t>
  </si>
  <si>
    <t>Matrícula por nivel académico</t>
  </si>
  <si>
    <t>Nivel académico</t>
  </si>
  <si>
    <t>Nivel de formación</t>
  </si>
  <si>
    <t>Bellas artes</t>
  </si>
  <si>
    <t>Ciencias de la salud</t>
  </si>
  <si>
    <t>Ciencias sociales y humanas</t>
  </si>
  <si>
    <t>Ingeniería arquitectura urbanismo</t>
  </si>
  <si>
    <t>Matrícula en programas con acreditación de alta calidad por nivel de formación</t>
  </si>
  <si>
    <t>Mat. Total</t>
  </si>
  <si>
    <t>Mat. Acreditada</t>
  </si>
  <si>
    <t>Programas que reportan matrícula por nivel de formación</t>
  </si>
  <si>
    <t>ii. Reporte de docentes por nivel de formación</t>
  </si>
  <si>
    <t>Año</t>
  </si>
  <si>
    <t>iii. Reporte de docentes por dedicación y sexo</t>
  </si>
  <si>
    <t>iv. Reporte de docentes por tipo de contrato</t>
  </si>
  <si>
    <t>Fuente: MEN - OLE</t>
  </si>
  <si>
    <t>Economía administración contad.</t>
  </si>
  <si>
    <t>Tasa de deserción anual universitaria</t>
  </si>
  <si>
    <t>i. Reporte de Inscripciones, Admisiones y matriculados en primer curso</t>
  </si>
  <si>
    <t>Nota: Desde el 2016 el nivel de especialización incluye especializaciones técnicas, tecnológicas, universitarias y médico quirúrgicas</t>
  </si>
  <si>
    <t>Subdirección de Desarrollo Sectorial</t>
  </si>
  <si>
    <t>Número de municipios con reporte de matrícula atendida por la IES*</t>
  </si>
  <si>
    <t>Tasa de deserción anual por nivel de formación - Nueva serie</t>
  </si>
  <si>
    <t>-</t>
  </si>
  <si>
    <t>*Para el total nacional municipios con más de 5 estudiantes matriculados</t>
  </si>
  <si>
    <t>Administración de Empresas y Derecho</t>
  </si>
  <si>
    <t>Agropecuario, Silvicultura, Pesca y Veterinaria</t>
  </si>
  <si>
    <t>Arte y Humanidades</t>
  </si>
  <si>
    <t>Ciencias Naturales, Matemáticas y Estadística</t>
  </si>
  <si>
    <t>Ciencias Sociales, Periodismo e Información</t>
  </si>
  <si>
    <t>Educación</t>
  </si>
  <si>
    <t>Ingeniería, Industria y Construcción</t>
  </si>
  <si>
    <t>Programas y certificaciones genéricos</t>
  </si>
  <si>
    <t>Salud y Bienestar</t>
  </si>
  <si>
    <t>Servicios</t>
  </si>
  <si>
    <t>Tecnologías de la Información y la Comunicación (TIC)</t>
  </si>
  <si>
    <t>Sin información</t>
  </si>
  <si>
    <t>Ingresos Base de Cotización estimado de los recién graduados según máximo nivel de formación</t>
  </si>
  <si>
    <t>Total</t>
  </si>
  <si>
    <t>Dual</t>
  </si>
  <si>
    <t>Fuente: MEN - SNIES</t>
  </si>
  <si>
    <t xml:space="preserve">Nota 1: A partir del año de seguimiento 2017 se calcula en términos de la mediana del IBC estimado y se excluyen de las estadísticas de vinculación laboral las IES de régimen especial que ofrecen programas de formación militar. </t>
  </si>
  <si>
    <t>ESTADÍSTICAS GENERALES DE EDUCACIÓN SUPERIOR - 2022</t>
  </si>
  <si>
    <t>CARÁCTER</t>
  </si>
  <si>
    <t>Resumen de Estadísticas - 2022</t>
  </si>
  <si>
    <t>NACIÓN</t>
  </si>
  <si>
    <t>CINE</t>
  </si>
  <si>
    <t>Nota: A partir de la información de la vigencia 2019 el Ministerio de Educación Nacional implementa la Clasificación internacional Normalizada de la Educación – Campos de educación y formación adaptada para Colombia, CINE-F 2013 A.C. para clasificar los programas académicos de educación superior en el SNIES.</t>
  </si>
  <si>
    <t>Matrícula por CINE campo amplio</t>
  </si>
  <si>
    <t>Fuentes: MEN - SNIES y SACES</t>
  </si>
  <si>
    <t>Fuente: MEN - SNIES. Para 2016 y 2017 los datos corresponden al total de inscripciones y admisiones realizadas; una misma persona puede presentar una o varias inscripciones o admisiones.</t>
  </si>
  <si>
    <t>Docente sin título</t>
  </si>
  <si>
    <t>Técnico profesional</t>
  </si>
  <si>
    <t>Universitario</t>
  </si>
  <si>
    <t>Sin Información</t>
  </si>
  <si>
    <t>Cátedra</t>
  </si>
  <si>
    <t>Medio tiempo o parcial</t>
  </si>
  <si>
    <t>Tiempo Completo</t>
  </si>
  <si>
    <t>Término Indefinido</t>
  </si>
  <si>
    <t>Término fijo</t>
  </si>
  <si>
    <t>Horas</t>
  </si>
  <si>
    <t>Ocasional</t>
  </si>
  <si>
    <t>AD Honorem</t>
  </si>
  <si>
    <t>Nota 2: Los SMMLV para los años 2017, 2018, 2019, 2020 y 2021 fueron $737.717, $781.242, $828.116, $877.803 y $908.526 respectivamente.</t>
  </si>
  <si>
    <t>La información suministrada corresponde al reporte realizado por las instituciones de educación superior - Información 2022 con corte a junio de 2023</t>
  </si>
  <si>
    <r>
      <t>Vinculación 2017
(</t>
    </r>
    <r>
      <rPr>
        <b/>
        <sz val="10"/>
        <color theme="0"/>
        <rFont val="Calibri"/>
        <family val="2"/>
        <scheme val="minor"/>
      </rPr>
      <t>Graduados 2016)</t>
    </r>
  </si>
  <si>
    <r>
      <t>Vinculación 2018
(</t>
    </r>
    <r>
      <rPr>
        <b/>
        <sz val="10"/>
        <color theme="0"/>
        <rFont val="Calibri"/>
        <family val="2"/>
        <scheme val="minor"/>
      </rPr>
      <t>Graduados 2017)</t>
    </r>
  </si>
  <si>
    <r>
      <t>Vinculación 2019
(</t>
    </r>
    <r>
      <rPr>
        <b/>
        <sz val="10"/>
        <color theme="0"/>
        <rFont val="Calibri"/>
        <family val="2"/>
        <scheme val="minor"/>
      </rPr>
      <t>Graduados 2018)</t>
    </r>
  </si>
  <si>
    <r>
      <t>Vinculación 2020
(</t>
    </r>
    <r>
      <rPr>
        <b/>
        <sz val="10"/>
        <color theme="0"/>
        <rFont val="Calibri"/>
        <family val="2"/>
        <scheme val="minor"/>
      </rPr>
      <t>Graduados 2019)</t>
    </r>
  </si>
  <si>
    <r>
      <t>Vinculación 2021
(</t>
    </r>
    <r>
      <rPr>
        <b/>
        <sz val="10"/>
        <color theme="0"/>
        <rFont val="Calibri"/>
        <family val="2"/>
        <scheme val="minor"/>
      </rPr>
      <t>Graduados 2020)</t>
    </r>
  </si>
  <si>
    <t>Fuentes: MEN - SNIES, SPADIES, OLE</t>
  </si>
  <si>
    <t>Esp. Médico quirúrgica</t>
  </si>
  <si>
    <t>Sin Clasificar</t>
  </si>
  <si>
    <t>Presencial - Virtual</t>
  </si>
  <si>
    <t>Nota: La categoría Dual agrupa: Dual, Presencial-Dual y Virtual-Dual</t>
  </si>
  <si>
    <t>Tecnólogo</t>
  </si>
  <si>
    <t>Porcentaje de vinculación al sector formal para recién graduados de programas de pregrado</t>
  </si>
  <si>
    <t>Doctorado y Postdoctorado</t>
  </si>
  <si>
    <t>Fuente: MEN - SPADIES 3.0</t>
  </si>
  <si>
    <t>P</t>
  </si>
  <si>
    <t>I.U/E.T</t>
  </si>
  <si>
    <t>NO</t>
  </si>
  <si>
    <t>Entre 1,5 y 2 SMMLV</t>
  </si>
  <si>
    <t>CORPORACION UNIVERSITARIA LASALLISTA</t>
  </si>
  <si>
    <t>NA</t>
  </si>
  <si>
    <t>Entre 3,5 y 4 SMMLV</t>
  </si>
  <si>
    <t>Entre 2,5 y 3 SMMLV</t>
  </si>
  <si>
    <t>Entre 2 y 2 ,5 SMMLV</t>
  </si>
  <si>
    <t>Entre 4 y 4,5 SMMLV</t>
  </si>
  <si>
    <t>Entre 3 y 3,5 SMMLV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</si>
</sst>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_);_(* \(#,##0\);_(* &quot;-&quot;_);_(@_)"/>
    <numFmt numFmtId="165" formatCode="_(&quot;$&quot;\ * #,##0.00_);_(&quot;$&quot;\ * \(#,##0.00\);_(&quot;$&quot;\ * &quot;-&quot;??_);_(@_)"/>
    <numFmt numFmtId="166" formatCode="_(&quot;$&quot;\ * #,##0_);_(&quot;$&quot;\ * \(#,##0\);_(&quot;$&quot;\ * &quot;-&quot;??_);_(@_)"/>
    <numFmt numFmtId="167" formatCode="0.0%"/>
  </numFmts>
  <fonts count="30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sz val="12"/>
      <color theme="0"/>
      <name val="Calibri"/>
      <family val="2"/>
      <scheme val="minor"/>
    </font>
    <font>
      <sz val="10"/>
      <name val="Arial"/>
      <family val="2"/>
    </font>
    <font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u/>
      <sz val="12"/>
      <color theme="1"/>
      <name val="Calibri"/>
      <family val="2"/>
      <scheme val="minor"/>
    </font>
    <font>
      <sz val="12"/>
      <color theme="1" tint="0.499984740745262"/>
      <name val="Calibri"/>
      <family val="2"/>
      <scheme val="minor"/>
    </font>
    <font>
      <b/>
      <sz val="26"/>
      <color theme="1" tint="0.34998626667073579"/>
      <name val="Calibri"/>
      <family val="2"/>
      <scheme val="minor"/>
    </font>
    <font>
      <sz val="10"/>
      <color theme="1" tint="0.499984740745262"/>
      <name val="Calibri"/>
      <family val="2"/>
      <scheme val="minor"/>
    </font>
    <font>
      <sz val="10"/>
      <color theme="0" tint="-0.499984740745262"/>
      <name val="Calibri"/>
      <family val="2"/>
      <scheme val="minor"/>
    </font>
    <font>
      <b/>
      <sz val="20"/>
      <color rgb="FF3366CC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808080"/>
      <name val="Calibri"/>
      <family val="2"/>
      <scheme val="minor"/>
    </font>
    <font>
      <sz val="11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4"/>
      <color rgb="FFB43737"/>
      <name val="Calibri"/>
      <family val="2"/>
      <scheme val="minor"/>
    </font>
    <font>
      <b/>
      <sz val="16"/>
      <color rgb="FFB43737"/>
      <name val="Calibri"/>
      <family val="2"/>
      <scheme val="minor"/>
    </font>
    <font>
      <b/>
      <sz val="22"/>
      <color rgb="FFB43737"/>
      <name val="Calibri"/>
      <family val="2"/>
      <scheme val="minor"/>
    </font>
    <font>
      <b/>
      <sz val="17"/>
      <color theme="0" tint="-0.499984740745262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B4373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25">
    <border>
      <left/>
      <right/>
      <top/>
      <bottom/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/>
      <top style="hair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34998626667073579"/>
      </right>
      <top/>
      <bottom style="hair">
        <color theme="0" tint="-0.34998626667073579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thin">
        <color theme="0" tint="-0.34998626667073579"/>
      </bottom>
      <diagonal/>
    </border>
    <border>
      <left/>
      <right style="hair">
        <color theme="0" tint="-0.34998626667073579"/>
      </right>
      <top style="thin">
        <color theme="0" tint="-0.34998626667073579"/>
      </top>
      <bottom style="hair">
        <color theme="0" tint="-0.34998626667073579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/>
      <diagonal/>
    </border>
    <border>
      <left/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/>
      <diagonal/>
    </border>
    <border>
      <left/>
      <right/>
      <top/>
      <bottom style="hair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hair">
        <color theme="0" tint="-0.34998626667073579"/>
      </right>
      <top/>
      <bottom/>
      <diagonal/>
    </border>
    <border>
      <left style="medium">
        <color theme="0" tint="-0.499984740745262"/>
      </left>
      <right style="hair">
        <color theme="0" tint="-0.34998626667073579"/>
      </right>
      <top/>
      <bottom style="medium">
        <color theme="0" tint="-0.499984740745262"/>
      </bottom>
      <diagonal/>
    </border>
    <border>
      <left style="hair">
        <color theme="0" tint="-0.34998626667073579"/>
      </left>
      <right style="hair">
        <color theme="0" tint="-0.34998626667073579"/>
      </right>
      <top/>
      <bottom/>
      <diagonal/>
    </border>
    <border>
      <left style="hair">
        <color theme="0" tint="-0.34998626667073579"/>
      </left>
      <right style="medium">
        <color theme="0" tint="-0.499984740745262"/>
      </right>
      <top/>
      <bottom/>
      <diagonal/>
    </border>
    <border>
      <left style="hair">
        <color theme="0" tint="-0.34998626667073579"/>
      </left>
      <right style="hair">
        <color theme="0" tint="-0.34998626667073579"/>
      </right>
      <top style="medium">
        <color theme="0" tint="-0.499984740745262"/>
      </top>
      <bottom/>
      <diagonal/>
    </border>
    <border>
      <left style="hair">
        <color theme="0" tint="-0.34998626667073579"/>
      </left>
      <right style="medium">
        <color theme="0" tint="-0.499984740745262"/>
      </right>
      <top style="medium">
        <color theme="0" tint="-0.499984740745262"/>
      </top>
      <bottom/>
      <diagonal/>
    </border>
    <border>
      <left style="hair">
        <color theme="0" tint="-0.34998626667073579"/>
      </left>
      <right style="hair">
        <color theme="0" tint="-0.34998626667073579"/>
      </right>
      <top/>
      <bottom style="medium">
        <color theme="0" tint="-0.499984740745262"/>
      </bottom>
      <diagonal/>
    </border>
    <border>
      <left style="hair">
        <color theme="0" tint="-0.34998626667073579"/>
      </left>
      <right style="medium">
        <color theme="0" tint="-0.499984740745262"/>
      </right>
      <top/>
      <bottom style="medium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/>
      <top style="hair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/>
      <bottom style="hair">
        <color theme="0" tint="-0.499984740745262"/>
      </bottom>
      <diagonal/>
    </border>
    <border>
      <left style="hair">
        <color theme="0" tint="-0.499984740745262"/>
      </left>
      <right/>
      <top/>
      <bottom style="hair">
        <color theme="0" tint="-0.499984740745262"/>
      </bottom>
      <diagonal/>
    </border>
    <border>
      <left/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/>
      <right style="hair">
        <color theme="0" tint="-0.499984740745262"/>
      </right>
      <top/>
      <bottom style="hair">
        <color theme="0" tint="-0.499984740745262"/>
      </bottom>
      <diagonal/>
    </border>
    <border>
      <left/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/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/>
      <bottom style="hair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theme="0" tint="-0.34998626667073579"/>
      </top>
      <bottom style="hair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/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/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/>
      <bottom style="hair">
        <color theme="0" tint="-0.34998626667073579"/>
      </bottom>
      <diagonal/>
    </border>
    <border>
      <left style="hair">
        <color theme="0" tint="-0.34998626667073579"/>
      </left>
      <right/>
      <top/>
      <bottom style="hair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theme="0" tint="-0.34998626667073579"/>
      </top>
      <bottom style="medium">
        <color theme="0" tint="-0.499984740745262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theme="0" tint="-0.34998626667073579"/>
      </top>
      <bottom style="medium">
        <color theme="0" tint="-0.499984740745262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theme="0" tint="-0.34998626667073579"/>
      </top>
      <bottom/>
      <diagonal/>
    </border>
    <border>
      <left style="hair">
        <color theme="0" tint="-0.34998626667073579"/>
      </left>
      <right/>
      <top style="hair">
        <color theme="0" tint="-0.34998626667073579"/>
      </top>
      <bottom/>
      <diagonal/>
    </border>
    <border>
      <left style="hair">
        <color theme="0" tint="-0.499984740745262"/>
      </left>
      <right/>
      <top style="hair">
        <color theme="0" tint="-0.499984740745262"/>
      </top>
      <bottom/>
      <diagonal/>
    </border>
    <border>
      <left style="hair">
        <color theme="0" tint="-0.499984740745262"/>
      </left>
      <right style="medium">
        <color theme="0" tint="-0.499984740745262"/>
      </right>
      <top style="hair">
        <color theme="0" tint="-0.499984740745262"/>
      </top>
      <bottom/>
      <diagonal/>
    </border>
    <border>
      <left style="medium">
        <color theme="0" tint="-0.499984740745262"/>
      </left>
      <right/>
      <top style="hair">
        <color theme="0" tint="-0.34998626667073579"/>
      </top>
      <bottom style="medium">
        <color theme="0" tint="-0.499984740745262"/>
      </bottom>
      <diagonal/>
    </border>
    <border>
      <left/>
      <right/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 style="medium">
        <color theme="0" tint="-0.499984740745262"/>
      </right>
      <top style="hair">
        <color theme="0" tint="-0.34998626667073579"/>
      </top>
      <bottom style="hair">
        <color theme="0" tint="-0.34998626667073579"/>
      </bottom>
      <diagonal/>
    </border>
    <border>
      <left/>
      <right style="medium">
        <color theme="0" tint="-0.499984740745262"/>
      </right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/>
      <bottom style="hair">
        <color theme="0" tint="-0.34998626667073579"/>
      </bottom>
      <diagonal/>
    </border>
    <border>
      <left/>
      <right style="medium">
        <color theme="0" tint="-0.499984740745262"/>
      </right>
      <top/>
      <bottom style="hair">
        <color theme="0" tint="-0.34998626667073579"/>
      </bottom>
      <diagonal/>
    </border>
    <border>
      <left/>
      <right style="hair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34998626667073579"/>
      </right>
      <top style="medium">
        <color theme="0" tint="-0.499984740745262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medium">
        <color theme="0" tint="-0.499984740745262"/>
      </top>
      <bottom style="hair">
        <color theme="0" tint="-0.34998626667073579"/>
      </bottom>
      <diagonal/>
    </border>
    <border>
      <left/>
      <right style="hair">
        <color theme="0" tint="-0.34998626667073579"/>
      </right>
      <top style="medium">
        <color theme="0" tint="-0.499984740745262"/>
      </top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medium">
        <color theme="0" tint="-0.499984740745262"/>
      </top>
      <bottom style="hair">
        <color theme="0" tint="-0.34998626667073579"/>
      </bottom>
      <diagonal/>
    </border>
    <border>
      <left style="hair">
        <color theme="0" tint="-0.499984740745262"/>
      </left>
      <right/>
      <top style="medium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theme="0" tint="-0.34998626667073579"/>
      </top>
      <bottom/>
      <diagonal/>
    </border>
    <border>
      <left/>
      <right style="hair">
        <color theme="0" tint="-0.34998626667073579"/>
      </right>
      <top style="medium">
        <color theme="0" tint="-0.499984740745262"/>
      </top>
      <bottom style="medium">
        <color theme="0" tint="-0.499984740745262"/>
      </bottom>
      <diagonal/>
    </border>
    <border>
      <left style="hair">
        <color theme="0" tint="-0.34998626667073579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/>
      <bottom style="hair">
        <color theme="0" tint="-0.34998626667073579"/>
      </bottom>
      <diagonal/>
    </border>
    <border>
      <left style="medium">
        <color theme="0" tint="-0.499984740745262"/>
      </left>
      <right style="medium">
        <color theme="0" tint="-0.499984740745262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/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theme="0" tint="-0.34998626667073579"/>
      </top>
      <bottom style="thin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theme="0" tint="-0.34998626667073579"/>
      </top>
      <bottom style="thin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 style="thin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thin">
        <color theme="0" tint="-0.34998626667073579"/>
      </top>
      <bottom style="hair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auto="1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auto="1"/>
      </top>
      <bottom style="hair">
        <color theme="0" tint="-0.34998626667073579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/>
      <diagonal/>
    </border>
    <border>
      <left/>
      <right/>
      <top style="medium">
        <color theme="0" tint="-0.499984740745262"/>
      </top>
      <bottom/>
      <diagonal/>
    </border>
    <border>
      <left/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hair">
        <color theme="0" tint="-0.499984740745262"/>
      </right>
      <top style="medium">
        <color theme="0" tint="-0.499984740745262"/>
      </top>
      <bottom/>
      <diagonal/>
    </border>
    <border>
      <left style="hair">
        <color theme="0" tint="-0.499984740745262"/>
      </left>
      <right style="hair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hair">
        <color theme="0" tint="-0.34998626667073579"/>
      </bottom>
      <diagonal/>
    </border>
    <border>
      <left style="medium">
        <color theme="0" tint="-0.499984740745262"/>
      </left>
      <right style="medium">
        <color theme="0" tint="-0.499984740745262"/>
      </right>
      <top style="hair">
        <color theme="0" tint="-0.34998626667073579"/>
      </top>
      <bottom style="thin">
        <color theme="0" tint="-0.34998626667073579"/>
      </bottom>
      <diagonal/>
    </border>
    <border>
      <left style="medium">
        <color theme="0" tint="-0.499984740745262"/>
      </left>
      <right style="medium">
        <color theme="0" tint="-0.499984740745262"/>
      </right>
      <top style="thin">
        <color theme="0" tint="-0.34998626667073579"/>
      </top>
      <bottom style="hair">
        <color theme="0" tint="-0.34998626667073579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hair">
        <color theme="0" tint="-0.34998626667073579"/>
      </bottom>
      <diagonal/>
    </border>
    <border>
      <left/>
      <right/>
      <top style="medium">
        <color theme="0" tint="-0.499984740745262"/>
      </top>
      <bottom style="hair">
        <color theme="0" tint="-0.34998626667073579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hair">
        <color theme="0" tint="-0.34998626667073579"/>
      </bottom>
      <diagonal/>
    </border>
    <border>
      <left style="medium">
        <color theme="0" tint="-0.499984740745262"/>
      </left>
      <right/>
      <top style="hair">
        <color theme="0" tint="-0.34998626667073579"/>
      </top>
      <bottom/>
      <diagonal/>
    </border>
    <border>
      <left/>
      <right/>
      <top style="hair">
        <color theme="0" tint="-0.34998626667073579"/>
      </top>
      <bottom/>
      <diagonal/>
    </border>
    <border>
      <left/>
      <right style="medium">
        <color theme="0" tint="-0.499984740745262"/>
      </right>
      <top style="hair">
        <color theme="0" tint="-0.34998626667073579"/>
      </top>
      <bottom/>
      <diagonal/>
    </border>
    <border>
      <left style="medium">
        <color theme="0" tint="-0.499984740745262"/>
      </left>
      <right/>
      <top style="thin">
        <color theme="0" tint="-0.34998626667073579"/>
      </top>
      <bottom style="hair">
        <color theme="0" tint="-0.34998626667073579"/>
      </bottom>
      <diagonal/>
    </border>
    <border>
      <left/>
      <right/>
      <top style="thin">
        <color theme="0" tint="-0.34998626667073579"/>
      </top>
      <bottom style="hair">
        <color theme="0" tint="-0.34998626667073579"/>
      </bottom>
      <diagonal/>
    </border>
    <border>
      <left/>
      <right style="medium">
        <color theme="0" tint="-0.499984740745262"/>
      </right>
      <top style="thin">
        <color theme="0" tint="-0.34998626667073579"/>
      </top>
      <bottom style="hair">
        <color theme="0" tint="-0.34998626667073579"/>
      </bottom>
      <diagonal/>
    </border>
    <border>
      <left style="medium">
        <color theme="0" tint="-0.499984740745262"/>
      </left>
      <right/>
      <top style="hair">
        <color theme="0" tint="-0.34998626667073579"/>
      </top>
      <bottom style="thin">
        <color theme="0" tint="-0.34998626667073579"/>
      </bottom>
      <diagonal/>
    </border>
    <border>
      <left/>
      <right/>
      <top style="hair">
        <color theme="0" tint="-0.34998626667073579"/>
      </top>
      <bottom style="thin">
        <color theme="0" tint="-0.34998626667073579"/>
      </bottom>
      <diagonal/>
    </border>
    <border>
      <left/>
      <right style="medium">
        <color theme="0" tint="-0.499984740745262"/>
      </right>
      <top style="hair">
        <color theme="0" tint="-0.34998626667073579"/>
      </top>
      <bottom style="thin">
        <color theme="0" tint="-0.34998626667073579"/>
      </bottom>
      <diagonal/>
    </border>
    <border>
      <left style="medium">
        <color theme="0" tint="-0.499984740745262"/>
      </left>
      <right style="medium">
        <color theme="0" tint="-0.499984740745262"/>
      </right>
      <top style="hair">
        <color theme="0" tint="-0.34998626667073579"/>
      </top>
      <bottom/>
      <diagonal/>
    </border>
    <border>
      <left/>
      <right style="medium">
        <color theme="0" tint="-0.499984740745262"/>
      </right>
      <top/>
      <bottom/>
      <diagonal/>
    </border>
    <border>
      <left style="medium">
        <color theme="0" tint="-0.499984740745262"/>
      </left>
      <right/>
      <top style="hair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 style="hair">
        <color theme="0" tint="-0.499984740745262"/>
      </top>
      <bottom style="hair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hair">
        <color theme="0" tint="-0.499984740745262"/>
      </bottom>
      <diagonal/>
    </border>
    <border>
      <left/>
      <right/>
      <top style="medium">
        <color theme="0" tint="-0.499984740745262"/>
      </top>
      <bottom style="hair">
        <color theme="0" tint="-0.499984740745262"/>
      </bottom>
      <diagonal/>
    </border>
    <border>
      <left/>
      <right/>
      <top style="hair">
        <color theme="0" tint="-0.499984740745262"/>
      </top>
      <bottom style="hair">
        <color theme="0" tint="-0.499984740745262"/>
      </bottom>
      <diagonal/>
    </border>
    <border>
      <left/>
      <right/>
      <top style="hair">
        <color theme="0" tint="-0.499984740745262"/>
      </top>
      <bottom style="medium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/>
      <right style="hair">
        <color theme="0" tint="-0.34998626667073579"/>
      </right>
      <top/>
      <bottom style="medium">
        <color theme="0" tint="-0.499984740745262"/>
      </bottom>
      <diagonal/>
    </border>
    <border>
      <left/>
      <right style="medium">
        <color theme="0" tint="-0.499984740745262"/>
      </right>
      <top/>
      <bottom style="medium">
        <color theme="0" tint="-0.499984740745262"/>
      </bottom>
      <diagonal/>
    </border>
    <border>
      <left style="hair">
        <color theme="0" tint="-0.499984740745262"/>
      </left>
      <right/>
      <top style="medium">
        <color theme="0" tint="-0.499984740745262"/>
      </top>
      <bottom style="hair">
        <color theme="0" tint="-0.34998626667073579"/>
      </bottom>
      <diagonal/>
    </border>
    <border>
      <left style="hair">
        <color theme="0" tint="-0.499984740745262"/>
      </left>
      <right/>
      <top/>
      <bottom style="hair">
        <color theme="0" tint="-0.34998626667073579"/>
      </bottom>
      <diagonal/>
    </border>
    <border>
      <left style="hair">
        <color theme="0" tint="-0.499984740745262"/>
      </left>
      <right/>
      <top/>
      <bottom style="medium">
        <color theme="0" tint="-0.499984740745262"/>
      </bottom>
      <diagonal/>
    </border>
    <border>
      <left/>
      <right style="hair">
        <color theme="0" tint="-0.499984740745262"/>
      </right>
      <top style="medium">
        <color theme="0" tint="-0.499984740745262"/>
      </top>
      <bottom style="hair">
        <color theme="0" tint="-0.34998626667073579"/>
      </bottom>
      <diagonal/>
    </border>
    <border>
      <left/>
      <right style="hair">
        <color theme="0" tint="-0.499984740745262"/>
      </right>
      <top/>
      <bottom style="hair">
        <color theme="0" tint="-0.34998626667073579"/>
      </bottom>
      <diagonal/>
    </border>
    <border>
      <left/>
      <right style="hair">
        <color theme="0" tint="-0.499984740745262"/>
      </right>
      <top/>
      <bottom style="medium">
        <color theme="0" tint="-0.499984740745262"/>
      </bottom>
      <diagonal/>
    </border>
    <border>
      <left style="hair">
        <color theme="0" tint="-0.34998626667073579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</borders>
  <cellStyleXfs count="6">
    <xf numFmtId="0" fontId="0" fillId="0" borderId="0"/>
    <xf numFmtId="165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0" fillId="0" borderId="0"/>
    <xf numFmtId="0" fontId="10" fillId="0" borderId="0"/>
    <xf numFmtId="164" fontId="4" fillId="0" borderId="0" applyFont="0" applyFill="0" applyBorder="0" applyAlignment="0" applyProtection="0"/>
  </cellStyleXfs>
  <cellXfs count="318">
    <xf numFmtId="0" fontId="0" fillId="0" borderId="0" xfId="0"/>
    <xf numFmtId="0" fontId="2" fillId="0" borderId="0" xfId="0" applyFont="1" applyAlignment="1" applyProtection="1">
      <alignment vertical="center"/>
      <protection hidden="1"/>
    </xf>
    <xf numFmtId="0" fontId="11" fillId="2" borderId="0" xfId="0" applyFont="1" applyFill="1" applyAlignment="1" applyProtection="1">
      <alignment vertical="center"/>
      <protection hidden="1"/>
    </xf>
    <xf numFmtId="0" fontId="9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horizontal="right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13" fillId="0" borderId="0" xfId="0" applyFont="1" applyAlignment="1" applyProtection="1">
      <alignment vertical="center"/>
      <protection hidden="1"/>
    </xf>
    <xf numFmtId="0" fontId="14" fillId="0" borderId="0" xfId="0" applyFont="1" applyAlignment="1" applyProtection="1">
      <alignment vertical="center"/>
      <protection hidden="1"/>
    </xf>
    <xf numFmtId="3" fontId="2" fillId="0" borderId="0" xfId="2" applyNumberFormat="1" applyFont="1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 hidden="1"/>
    </xf>
    <xf numFmtId="10" fontId="2" fillId="0" borderId="0" xfId="2" applyNumberFormat="1" applyFont="1" applyAlignment="1" applyProtection="1">
      <alignment vertical="center"/>
      <protection hidden="1"/>
    </xf>
    <xf numFmtId="3" fontId="7" fillId="0" borderId="3" xfId="0" applyNumberFormat="1" applyFont="1" applyBorder="1" applyAlignment="1" applyProtection="1">
      <alignment horizontal="center" vertical="center"/>
      <protection hidden="1"/>
    </xf>
    <xf numFmtId="167" fontId="2" fillId="0" borderId="0" xfId="2" applyNumberFormat="1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center"/>
      <protection hidden="1"/>
    </xf>
    <xf numFmtId="3" fontId="7" fillId="0" borderId="1" xfId="0" applyNumberFormat="1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vertical="center"/>
      <protection hidden="1"/>
    </xf>
    <xf numFmtId="10" fontId="9" fillId="0" borderId="0" xfId="0" applyNumberFormat="1" applyFont="1" applyAlignment="1" applyProtection="1">
      <alignment vertical="center"/>
      <protection hidden="1"/>
    </xf>
    <xf numFmtId="0" fontId="7" fillId="0" borderId="0" xfId="0" applyFont="1" applyAlignment="1" applyProtection="1">
      <alignment vertical="center"/>
      <protection hidden="1"/>
    </xf>
    <xf numFmtId="3" fontId="7" fillId="0" borderId="5" xfId="0" applyNumberFormat="1" applyFont="1" applyBorder="1" applyAlignment="1" applyProtection="1">
      <alignment horizontal="center" vertical="center"/>
      <protection hidden="1"/>
    </xf>
    <xf numFmtId="0" fontId="12" fillId="0" borderId="0" xfId="0" applyFont="1" applyAlignment="1" applyProtection="1">
      <alignment vertical="center"/>
      <protection hidden="1"/>
    </xf>
    <xf numFmtId="166" fontId="12" fillId="0" borderId="0" xfId="1" applyNumberFormat="1" applyFont="1" applyAlignment="1" applyProtection="1">
      <alignment vertical="center"/>
      <protection hidden="1"/>
    </xf>
    <xf numFmtId="3" fontId="9" fillId="0" borderId="0" xfId="0" applyNumberFormat="1" applyFont="1" applyAlignment="1" applyProtection="1">
      <alignment vertical="center"/>
      <protection hidden="1"/>
    </xf>
    <xf numFmtId="0" fontId="7" fillId="0" borderId="0" xfId="0" applyFont="1" applyAlignment="1" applyProtection="1">
      <alignment horizontal="left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3" fontId="7" fillId="0" borderId="7" xfId="0" applyNumberFormat="1" applyFont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vertical="center"/>
      <protection hidden="1"/>
    </xf>
    <xf numFmtId="3" fontId="7" fillId="0" borderId="3" xfId="2" applyNumberFormat="1" applyFont="1" applyFill="1" applyBorder="1" applyAlignment="1" applyProtection="1">
      <alignment horizontal="center" vertical="center"/>
      <protection hidden="1"/>
    </xf>
    <xf numFmtId="3" fontId="7" fillId="0" borderId="1" xfId="2" applyNumberFormat="1" applyFont="1" applyFill="1" applyBorder="1" applyAlignment="1" applyProtection="1">
      <alignment horizontal="center" vertical="center"/>
      <protection hidden="1"/>
    </xf>
    <xf numFmtId="167" fontId="7" fillId="0" borderId="6" xfId="2" applyNumberFormat="1" applyFont="1" applyFill="1" applyBorder="1" applyAlignment="1" applyProtection="1">
      <alignment horizontal="center" vertical="center"/>
      <protection hidden="1"/>
    </xf>
    <xf numFmtId="167" fontId="7" fillId="0" borderId="8" xfId="2" applyNumberFormat="1" applyFont="1" applyFill="1" applyBorder="1" applyAlignment="1" applyProtection="1">
      <alignment horizontal="center" vertical="center"/>
      <protection hidden="1"/>
    </xf>
    <xf numFmtId="0" fontId="18" fillId="0" borderId="0" xfId="0" applyFont="1" applyAlignment="1" applyProtection="1">
      <alignment vertical="center"/>
      <protection hidden="1"/>
    </xf>
    <xf numFmtId="3" fontId="7" fillId="0" borderId="4" xfId="2" applyNumberFormat="1" applyFont="1" applyFill="1" applyBorder="1" applyAlignment="1" applyProtection="1">
      <alignment horizontal="center" vertical="center"/>
      <protection hidden="1"/>
    </xf>
    <xf numFmtId="3" fontId="7" fillId="0" borderId="2" xfId="2" applyNumberFormat="1" applyFont="1" applyFill="1" applyBorder="1" applyAlignment="1" applyProtection="1">
      <alignment horizontal="center" vertical="center"/>
      <protection hidden="1"/>
    </xf>
    <xf numFmtId="3" fontId="5" fillId="0" borderId="0" xfId="0" applyNumberFormat="1" applyFont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vertical="top"/>
      <protection hidden="1"/>
    </xf>
    <xf numFmtId="0" fontId="0" fillId="0" borderId="0" xfId="0" applyAlignment="1" applyProtection="1">
      <alignment vertical="center"/>
      <protection hidden="1"/>
    </xf>
    <xf numFmtId="0" fontId="19" fillId="0" borderId="0" xfId="0" applyFont="1" applyAlignment="1" applyProtection="1">
      <alignment vertical="center"/>
      <protection hidden="1"/>
    </xf>
    <xf numFmtId="0" fontId="0" fillId="0" borderId="9" xfId="0" applyBorder="1" applyAlignment="1" applyProtection="1">
      <alignment vertical="center"/>
      <protection hidden="1"/>
    </xf>
    <xf numFmtId="0" fontId="0" fillId="0" borderId="9" xfId="0" applyBorder="1" applyAlignment="1" applyProtection="1">
      <alignment horizontal="left" vertical="center"/>
      <protection hidden="1"/>
    </xf>
    <xf numFmtId="0" fontId="20" fillId="0" borderId="0" xfId="0" applyFont="1" applyAlignment="1">
      <alignment vertical="center"/>
    </xf>
    <xf numFmtId="0" fontId="21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11" fillId="0" borderId="0" xfId="0" applyFont="1" applyAlignment="1" applyProtection="1">
      <alignment vertical="center"/>
      <protection hidden="1"/>
    </xf>
    <xf numFmtId="3" fontId="11" fillId="0" borderId="0" xfId="2" applyNumberFormat="1" applyFont="1" applyAlignment="1" applyProtection="1">
      <alignment vertical="center"/>
      <protection hidden="1"/>
    </xf>
    <xf numFmtId="10" fontId="11" fillId="0" borderId="0" xfId="2" applyNumberFormat="1" applyFont="1" applyAlignment="1" applyProtection="1">
      <alignment vertical="center"/>
      <protection hidden="1"/>
    </xf>
    <xf numFmtId="167" fontId="11" fillId="0" borderId="0" xfId="2" applyNumberFormat="1" applyFont="1" applyAlignment="1" applyProtection="1">
      <alignment vertical="center"/>
      <protection hidden="1"/>
    </xf>
    <xf numFmtId="10" fontId="11" fillId="0" borderId="0" xfId="0" applyNumberFormat="1" applyFont="1" applyAlignment="1" applyProtection="1">
      <alignment vertical="center"/>
      <protection hidden="1"/>
    </xf>
    <xf numFmtId="3" fontId="7" fillId="0" borderId="11" xfId="0" applyNumberFormat="1" applyFont="1" applyBorder="1" applyAlignment="1" applyProtection="1">
      <alignment horizontal="center" vertical="center"/>
      <protection hidden="1"/>
    </xf>
    <xf numFmtId="3" fontId="7" fillId="0" borderId="11" xfId="2" applyNumberFormat="1" applyFont="1" applyFill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vertical="center" wrapText="1"/>
      <protection hidden="1"/>
    </xf>
    <xf numFmtId="0" fontId="27" fillId="0" borderId="0" xfId="0" applyFont="1" applyAlignment="1" applyProtection="1">
      <alignment vertical="center"/>
      <protection hidden="1"/>
    </xf>
    <xf numFmtId="3" fontId="7" fillId="0" borderId="13" xfId="0" applyNumberFormat="1" applyFont="1" applyBorder="1" applyAlignment="1" applyProtection="1">
      <alignment horizontal="center" vertical="center"/>
      <protection hidden="1"/>
    </xf>
    <xf numFmtId="3" fontId="8" fillId="0" borderId="19" xfId="0" applyNumberFormat="1" applyFont="1" applyBorder="1" applyAlignment="1" applyProtection="1">
      <alignment horizontal="center" vertical="center"/>
      <protection hidden="1"/>
    </xf>
    <xf numFmtId="3" fontId="8" fillId="0" borderId="14" xfId="0" applyNumberFormat="1" applyFont="1" applyBorder="1" applyAlignment="1" applyProtection="1">
      <alignment horizontal="center" vertical="center"/>
      <protection hidden="1"/>
    </xf>
    <xf numFmtId="3" fontId="8" fillId="0" borderId="17" xfId="0" applyNumberFormat="1" applyFont="1" applyBorder="1" applyAlignment="1" applyProtection="1">
      <alignment horizontal="center" vertical="center"/>
      <protection hidden="1"/>
    </xf>
    <xf numFmtId="3" fontId="7" fillId="0" borderId="27" xfId="0" applyNumberFormat="1" applyFont="1" applyBorder="1" applyAlignment="1" applyProtection="1">
      <alignment horizontal="center" vertical="center"/>
      <protection hidden="1"/>
    </xf>
    <xf numFmtId="3" fontId="7" fillId="0" borderId="27" xfId="2" applyNumberFormat="1" applyFont="1" applyFill="1" applyBorder="1" applyAlignment="1" applyProtection="1">
      <alignment horizontal="center" vertical="center"/>
      <protection hidden="1"/>
    </xf>
    <xf numFmtId="3" fontId="7" fillId="0" borderId="28" xfId="2" applyNumberFormat="1" applyFont="1" applyFill="1" applyBorder="1" applyAlignment="1" applyProtection="1">
      <alignment horizontal="center" vertical="center"/>
      <protection hidden="1"/>
    </xf>
    <xf numFmtId="3" fontId="7" fillId="0" borderId="31" xfId="0" applyNumberFormat="1" applyFont="1" applyBorder="1" applyAlignment="1" applyProtection="1">
      <alignment horizontal="center" vertical="center"/>
      <protection hidden="1"/>
    </xf>
    <xf numFmtId="3" fontId="7" fillId="0" borderId="32" xfId="0" applyNumberFormat="1" applyFont="1" applyBorder="1" applyAlignment="1" applyProtection="1">
      <alignment horizontal="center" vertical="center"/>
      <protection hidden="1"/>
    </xf>
    <xf numFmtId="3" fontId="8" fillId="0" borderId="35" xfId="2" applyNumberFormat="1" applyFont="1" applyFill="1" applyBorder="1" applyAlignment="1" applyProtection="1">
      <alignment horizontal="center" vertical="center"/>
      <protection hidden="1"/>
    </xf>
    <xf numFmtId="3" fontId="8" fillId="0" borderId="37" xfId="2" applyNumberFormat="1" applyFont="1" applyFill="1" applyBorder="1" applyAlignment="1" applyProtection="1">
      <alignment horizontal="center" vertical="center"/>
      <protection hidden="1"/>
    </xf>
    <xf numFmtId="3" fontId="7" fillId="0" borderId="10" xfId="0" applyNumberFormat="1" applyFont="1" applyBorder="1" applyAlignment="1" applyProtection="1">
      <alignment horizontal="center" vertical="center"/>
      <protection hidden="1"/>
    </xf>
    <xf numFmtId="3" fontId="7" fillId="0" borderId="42" xfId="0" applyNumberFormat="1" applyFont="1" applyBorder="1" applyAlignment="1" applyProtection="1">
      <alignment horizontal="center" vertical="center"/>
      <protection hidden="1"/>
    </xf>
    <xf numFmtId="3" fontId="7" fillId="0" borderId="42" xfId="2" applyNumberFormat="1" applyFont="1" applyFill="1" applyBorder="1" applyAlignment="1" applyProtection="1">
      <alignment horizontal="center" vertical="center"/>
      <protection hidden="1"/>
    </xf>
    <xf numFmtId="3" fontId="7" fillId="0" borderId="43" xfId="2" applyNumberFormat="1" applyFont="1" applyFill="1" applyBorder="1" applyAlignment="1" applyProtection="1">
      <alignment horizontal="center" vertical="center"/>
      <protection hidden="1"/>
    </xf>
    <xf numFmtId="3" fontId="7" fillId="0" borderId="40" xfId="0" applyNumberFormat="1" applyFont="1" applyBorder="1" applyAlignment="1" applyProtection="1">
      <alignment horizontal="center" vertical="center"/>
      <protection hidden="1"/>
    </xf>
    <xf numFmtId="3" fontId="8" fillId="0" borderId="41" xfId="2" applyNumberFormat="1" applyFont="1" applyFill="1" applyBorder="1" applyAlignment="1" applyProtection="1">
      <alignment horizontal="center" vertical="center"/>
      <protection hidden="1"/>
    </xf>
    <xf numFmtId="3" fontId="7" fillId="0" borderId="38" xfId="0" applyNumberFormat="1" applyFont="1" applyBorder="1" applyAlignment="1" applyProtection="1">
      <alignment horizontal="center" vertical="center"/>
      <protection hidden="1"/>
    </xf>
    <xf numFmtId="3" fontId="8" fillId="0" borderId="39" xfId="2" applyNumberFormat="1" applyFont="1" applyFill="1" applyBorder="1" applyAlignment="1" applyProtection="1">
      <alignment horizontal="center" vertical="center"/>
      <protection hidden="1"/>
    </xf>
    <xf numFmtId="3" fontId="7" fillId="0" borderId="47" xfId="0" applyNumberFormat="1" applyFont="1" applyBorder="1" applyAlignment="1" applyProtection="1">
      <alignment horizontal="center" vertical="center"/>
      <protection hidden="1"/>
    </xf>
    <xf numFmtId="3" fontId="7" fillId="0" borderId="48" xfId="2" applyNumberFormat="1" applyFont="1" applyFill="1" applyBorder="1" applyAlignment="1" applyProtection="1">
      <alignment horizontal="center" vertical="center"/>
      <protection hidden="1"/>
    </xf>
    <xf numFmtId="3" fontId="7" fillId="0" borderId="49" xfId="2" applyNumberFormat="1" applyFont="1" applyFill="1" applyBorder="1" applyAlignment="1" applyProtection="1">
      <alignment horizontal="center" vertical="center"/>
      <protection hidden="1"/>
    </xf>
    <xf numFmtId="3" fontId="7" fillId="0" borderId="50" xfId="2" applyNumberFormat="1" applyFont="1" applyFill="1" applyBorder="1" applyAlignment="1" applyProtection="1">
      <alignment horizontal="center" vertical="center"/>
      <protection hidden="1"/>
    </xf>
    <xf numFmtId="3" fontId="7" fillId="0" borderId="10" xfId="2" applyNumberFormat="1" applyFont="1" applyFill="1" applyBorder="1" applyAlignment="1" applyProtection="1">
      <alignment horizontal="center" vertical="center"/>
      <protection hidden="1"/>
    </xf>
    <xf numFmtId="0" fontId="0" fillId="0" borderId="53" xfId="0" applyBorder="1" applyAlignment="1" applyProtection="1">
      <alignment vertical="center"/>
      <protection hidden="1"/>
    </xf>
    <xf numFmtId="0" fontId="0" fillId="0" borderId="54" xfId="0" applyBorder="1" applyAlignment="1" applyProtection="1">
      <alignment vertical="center"/>
      <protection hidden="1"/>
    </xf>
    <xf numFmtId="0" fontId="0" fillId="0" borderId="53" xfId="0" applyBorder="1" applyAlignment="1" applyProtection="1">
      <alignment horizontal="left" vertical="center"/>
      <protection hidden="1"/>
    </xf>
    <xf numFmtId="0" fontId="0" fillId="0" borderId="54" xfId="0" applyBorder="1" applyAlignment="1" applyProtection="1">
      <alignment horizontal="left" vertical="center"/>
      <protection hidden="1"/>
    </xf>
    <xf numFmtId="0" fontId="0" fillId="0" borderId="12" xfId="0" applyBorder="1" applyAlignment="1" applyProtection="1">
      <alignment vertical="center"/>
      <protection hidden="1"/>
    </xf>
    <xf numFmtId="0" fontId="0" fillId="0" borderId="57" xfId="0" applyBorder="1" applyAlignment="1" applyProtection="1">
      <alignment vertical="center"/>
      <protection hidden="1"/>
    </xf>
    <xf numFmtId="3" fontId="7" fillId="0" borderId="5" xfId="2" applyNumberFormat="1" applyFont="1" applyFill="1" applyBorder="1" applyAlignment="1" applyProtection="1">
      <alignment horizontal="center" vertical="center"/>
      <protection hidden="1"/>
    </xf>
    <xf numFmtId="3" fontId="7" fillId="0" borderId="63" xfId="0" applyNumberFormat="1" applyFont="1" applyBorder="1" applyAlignment="1" applyProtection="1">
      <alignment horizontal="center" vertical="center"/>
      <protection hidden="1"/>
    </xf>
    <xf numFmtId="3" fontId="7" fillId="0" borderId="64" xfId="0" applyNumberFormat="1" applyFont="1" applyBorder="1" applyAlignment="1" applyProtection="1">
      <alignment horizontal="center" vertical="center"/>
      <protection hidden="1"/>
    </xf>
    <xf numFmtId="3" fontId="7" fillId="0" borderId="64" xfId="2" applyNumberFormat="1" applyFont="1" applyFill="1" applyBorder="1" applyAlignment="1" applyProtection="1">
      <alignment horizontal="center" vertical="center"/>
      <protection hidden="1"/>
    </xf>
    <xf numFmtId="3" fontId="7" fillId="0" borderId="65" xfId="2" applyNumberFormat="1" applyFont="1" applyFill="1" applyBorder="1" applyAlignment="1" applyProtection="1">
      <alignment horizontal="center" vertical="center"/>
      <protection hidden="1"/>
    </xf>
    <xf numFmtId="3" fontId="7" fillId="0" borderId="66" xfId="2" applyNumberFormat="1" applyFont="1" applyFill="1" applyBorder="1" applyAlignment="1" applyProtection="1">
      <alignment horizontal="center" vertical="center"/>
      <protection hidden="1"/>
    </xf>
    <xf numFmtId="3" fontId="7" fillId="0" borderId="37" xfId="2" applyNumberFormat="1" applyFont="1" applyFill="1" applyBorder="1" applyAlignment="1" applyProtection="1">
      <alignment horizontal="center" vertical="center"/>
      <protection hidden="1"/>
    </xf>
    <xf numFmtId="3" fontId="7" fillId="0" borderId="8" xfId="0" applyNumberFormat="1" applyFont="1" applyBorder="1" applyAlignment="1" applyProtection="1">
      <alignment horizontal="center" vertical="center"/>
      <protection hidden="1"/>
    </xf>
    <xf numFmtId="3" fontId="7" fillId="0" borderId="69" xfId="0" applyNumberFormat="1" applyFont="1" applyBorder="1" applyAlignment="1" applyProtection="1">
      <alignment horizontal="center" vertical="center"/>
      <protection hidden="1"/>
    </xf>
    <xf numFmtId="3" fontId="7" fillId="0" borderId="70" xfId="0" applyNumberFormat="1" applyFont="1" applyBorder="1" applyAlignment="1" applyProtection="1">
      <alignment horizontal="center" vertical="center"/>
      <protection hidden="1"/>
    </xf>
    <xf numFmtId="3" fontId="7" fillId="0" borderId="70" xfId="2" applyNumberFormat="1" applyFont="1" applyFill="1" applyBorder="1" applyAlignment="1" applyProtection="1">
      <alignment horizontal="center" vertical="center"/>
      <protection hidden="1"/>
    </xf>
    <xf numFmtId="3" fontId="7" fillId="0" borderId="43" xfId="0" applyNumberFormat="1" applyFont="1" applyBorder="1" applyAlignment="1" applyProtection="1">
      <alignment horizontal="center" vertical="center"/>
      <protection hidden="1"/>
    </xf>
    <xf numFmtId="167" fontId="7" fillId="0" borderId="77" xfId="0" applyNumberFormat="1" applyFont="1" applyBorder="1" applyAlignment="1" applyProtection="1">
      <alignment horizontal="center" vertical="center"/>
      <protection hidden="1"/>
    </xf>
    <xf numFmtId="3" fontId="7" fillId="0" borderId="2" xfId="0" applyNumberFormat="1" applyFont="1" applyBorder="1" applyAlignment="1" applyProtection="1">
      <alignment horizontal="center" vertical="center"/>
      <protection hidden="1"/>
    </xf>
    <xf numFmtId="167" fontId="7" fillId="0" borderId="78" xfId="0" applyNumberFormat="1" applyFont="1" applyBorder="1" applyAlignment="1" applyProtection="1">
      <alignment horizontal="center" vertical="center"/>
      <protection hidden="1"/>
    </xf>
    <xf numFmtId="3" fontId="7" fillId="0" borderId="77" xfId="0" applyNumberFormat="1" applyFont="1" applyBorder="1" applyAlignment="1" applyProtection="1">
      <alignment horizontal="center" vertical="center"/>
      <protection hidden="1"/>
    </xf>
    <xf numFmtId="3" fontId="7" fillId="0" borderId="78" xfId="0" applyNumberFormat="1" applyFont="1" applyBorder="1" applyAlignment="1" applyProtection="1">
      <alignment horizontal="center" vertical="center"/>
      <protection hidden="1"/>
    </xf>
    <xf numFmtId="3" fontId="7" fillId="0" borderId="81" xfId="0" applyNumberFormat="1" applyFont="1" applyBorder="1" applyAlignment="1" applyProtection="1">
      <alignment horizontal="center" vertical="center"/>
      <protection hidden="1"/>
    </xf>
    <xf numFmtId="3" fontId="7" fillId="0" borderId="83" xfId="0" applyNumberFormat="1" applyFont="1" applyBorder="1" applyAlignment="1" applyProtection="1">
      <alignment horizontal="center" vertical="center"/>
      <protection hidden="1"/>
    </xf>
    <xf numFmtId="3" fontId="7" fillId="0" borderId="85" xfId="0" applyNumberFormat="1" applyFont="1" applyBorder="1" applyAlignment="1" applyProtection="1">
      <alignment horizontal="center" vertical="center"/>
      <protection hidden="1"/>
    </xf>
    <xf numFmtId="3" fontId="7" fillId="0" borderId="44" xfId="0" applyNumberFormat="1" applyFont="1" applyBorder="1" applyAlignment="1" applyProtection="1">
      <alignment horizontal="center" vertical="center"/>
      <protection hidden="1"/>
    </xf>
    <xf numFmtId="3" fontId="7" fillId="0" borderId="61" xfId="0" applyNumberFormat="1" applyFont="1" applyBorder="1" applyAlignment="1" applyProtection="1">
      <alignment horizontal="center" vertical="center"/>
      <protection hidden="1"/>
    </xf>
    <xf numFmtId="0" fontId="5" fillId="0" borderId="62" xfId="0" applyFont="1" applyBorder="1" applyAlignment="1" applyProtection="1">
      <alignment horizontal="center" vertical="center"/>
      <protection hidden="1"/>
    </xf>
    <xf numFmtId="0" fontId="5" fillId="0" borderId="82" xfId="0" applyFont="1" applyBorder="1" applyAlignment="1" applyProtection="1">
      <alignment horizontal="center" vertical="center"/>
      <protection hidden="1"/>
    </xf>
    <xf numFmtId="0" fontId="5" fillId="0" borderId="84" xfId="0" applyFont="1" applyBorder="1" applyAlignment="1" applyProtection="1">
      <alignment horizontal="center" vertical="center"/>
      <protection hidden="1"/>
    </xf>
    <xf numFmtId="0" fontId="5" fillId="0" borderId="41" xfId="0" applyFont="1" applyBorder="1" applyAlignment="1" applyProtection="1">
      <alignment horizontal="center" vertical="center"/>
      <protection hidden="1"/>
    </xf>
    <xf numFmtId="0" fontId="5" fillId="0" borderId="45" xfId="0" applyFont="1" applyBorder="1" applyAlignment="1" applyProtection="1">
      <alignment horizontal="center" vertical="center"/>
      <protection hidden="1"/>
    </xf>
    <xf numFmtId="3" fontId="7" fillId="0" borderId="95" xfId="0" applyNumberFormat="1" applyFont="1" applyBorder="1" applyAlignment="1" applyProtection="1">
      <alignment horizontal="center" vertical="center"/>
      <protection hidden="1"/>
    </xf>
    <xf numFmtId="3" fontId="7" fillId="0" borderId="96" xfId="0" applyNumberFormat="1" applyFont="1" applyBorder="1" applyAlignment="1" applyProtection="1">
      <alignment horizontal="center" vertical="center"/>
      <protection hidden="1"/>
    </xf>
    <xf numFmtId="3" fontId="7" fillId="0" borderId="97" xfId="0" applyNumberFormat="1" applyFont="1" applyBorder="1" applyAlignment="1" applyProtection="1">
      <alignment horizontal="center" vertical="center"/>
      <protection hidden="1"/>
    </xf>
    <xf numFmtId="167" fontId="7" fillId="0" borderId="98" xfId="2" applyNumberFormat="1" applyFont="1" applyFill="1" applyBorder="1" applyAlignment="1" applyProtection="1">
      <alignment horizontal="center" vertical="center"/>
      <protection hidden="1"/>
    </xf>
    <xf numFmtId="167" fontId="7" fillId="0" borderId="99" xfId="2" applyNumberFormat="1" applyFont="1" applyFill="1" applyBorder="1" applyAlignment="1" applyProtection="1">
      <alignment horizontal="center" vertical="center"/>
      <protection hidden="1"/>
    </xf>
    <xf numFmtId="167" fontId="7" fillId="0" borderId="100" xfId="2" applyNumberFormat="1" applyFont="1" applyFill="1" applyBorder="1" applyAlignment="1" applyProtection="1">
      <alignment horizontal="center" vertical="center"/>
      <protection hidden="1"/>
    </xf>
    <xf numFmtId="3" fontId="7" fillId="0" borderId="101" xfId="0" applyNumberFormat="1" applyFont="1" applyBorder="1" applyAlignment="1" applyProtection="1">
      <alignment horizontal="center" vertical="center"/>
      <protection hidden="1"/>
    </xf>
    <xf numFmtId="3" fontId="7" fillId="0" borderId="102" xfId="0" applyNumberFormat="1" applyFont="1" applyBorder="1" applyAlignment="1" applyProtection="1">
      <alignment horizontal="center" vertical="center"/>
      <protection hidden="1"/>
    </xf>
    <xf numFmtId="3" fontId="7" fillId="0" borderId="103" xfId="0" applyNumberFormat="1" applyFont="1" applyBorder="1" applyAlignment="1" applyProtection="1">
      <alignment horizontal="center" vertical="center"/>
      <protection hidden="1"/>
    </xf>
    <xf numFmtId="167" fontId="7" fillId="0" borderId="104" xfId="2" applyNumberFormat="1" applyFont="1" applyFill="1" applyBorder="1" applyAlignment="1" applyProtection="1">
      <alignment horizontal="center" vertical="center"/>
      <protection hidden="1"/>
    </xf>
    <xf numFmtId="167" fontId="7" fillId="0" borderId="105" xfId="2" applyNumberFormat="1" applyFont="1" applyFill="1" applyBorder="1" applyAlignment="1" applyProtection="1">
      <alignment horizontal="center" vertical="center"/>
      <protection hidden="1"/>
    </xf>
    <xf numFmtId="167" fontId="7" fillId="0" borderId="106" xfId="2" applyNumberFormat="1" applyFont="1" applyFill="1" applyBorder="1" applyAlignment="1" applyProtection="1">
      <alignment horizontal="center" vertical="center"/>
      <protection hidden="1"/>
    </xf>
    <xf numFmtId="3" fontId="7" fillId="0" borderId="56" xfId="0" applyNumberFormat="1" applyFont="1" applyBorder="1" applyAlignment="1" applyProtection="1">
      <alignment horizontal="center" vertical="center"/>
      <protection hidden="1"/>
    </xf>
    <xf numFmtId="3" fontId="7" fillId="0" borderId="12" xfId="0" applyNumberFormat="1" applyFont="1" applyBorder="1" applyAlignment="1" applyProtection="1">
      <alignment horizontal="center" vertical="center"/>
      <protection hidden="1"/>
    </xf>
    <xf numFmtId="3" fontId="7" fillId="0" borderId="57" xfId="0" applyNumberFormat="1" applyFont="1" applyBorder="1" applyAlignment="1" applyProtection="1">
      <alignment horizontal="center" vertical="center"/>
      <protection hidden="1"/>
    </xf>
    <xf numFmtId="167" fontId="7" fillId="0" borderId="51" xfId="2" applyNumberFormat="1" applyFont="1" applyFill="1" applyBorder="1" applyAlignment="1" applyProtection="1">
      <alignment horizontal="center" vertical="center"/>
      <protection hidden="1"/>
    </xf>
    <xf numFmtId="167" fontId="7" fillId="0" borderId="52" xfId="2" applyNumberFormat="1" applyFont="1" applyFill="1" applyBorder="1" applyAlignment="1" applyProtection="1">
      <alignment horizontal="center" vertical="center"/>
      <protection hidden="1"/>
    </xf>
    <xf numFmtId="167" fontId="7" fillId="0" borderId="55" xfId="2" applyNumberFormat="1" applyFont="1" applyFill="1" applyBorder="1" applyAlignment="1" applyProtection="1">
      <alignment horizontal="center" vertical="center"/>
      <protection hidden="1"/>
    </xf>
    <xf numFmtId="167" fontId="7" fillId="0" borderId="67" xfId="2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wrapText="1"/>
    </xf>
    <xf numFmtId="0" fontId="2" fillId="0" borderId="0" xfId="0" applyFont="1" applyAlignment="1" applyProtection="1">
      <alignment vertical="center" wrapText="1"/>
      <protection hidden="1"/>
    </xf>
    <xf numFmtId="0" fontId="9" fillId="0" borderId="0" xfId="0" applyFont="1" applyAlignment="1" applyProtection="1">
      <alignment vertical="center" wrapText="1"/>
      <protection hidden="1"/>
    </xf>
    <xf numFmtId="167" fontId="7" fillId="0" borderId="47" xfId="2" applyNumberFormat="1" applyFont="1" applyFill="1" applyBorder="1" applyAlignment="1" applyProtection="1">
      <alignment horizontal="center" vertical="center"/>
      <protection hidden="1"/>
    </xf>
    <xf numFmtId="167" fontId="7" fillId="0" borderId="81" xfId="2" applyNumberFormat="1" applyFont="1" applyFill="1" applyBorder="1" applyAlignment="1" applyProtection="1">
      <alignment horizontal="center" vertical="center"/>
      <protection hidden="1"/>
    </xf>
    <xf numFmtId="167" fontId="7" fillId="0" borderId="44" xfId="2" applyNumberFormat="1" applyFont="1" applyFill="1" applyBorder="1" applyAlignment="1" applyProtection="1">
      <alignment horizontal="center" vertical="center"/>
      <protection hidden="1"/>
    </xf>
    <xf numFmtId="3" fontId="7" fillId="0" borderId="5" xfId="5" applyNumberFormat="1" applyFont="1" applyFill="1" applyBorder="1" applyAlignment="1" applyProtection="1">
      <alignment horizontal="left" vertical="center"/>
      <protection hidden="1"/>
    </xf>
    <xf numFmtId="0" fontId="23" fillId="0" borderId="0" xfId="0" applyFont="1" applyAlignment="1" applyProtection="1">
      <alignment vertical="center" wrapText="1"/>
      <protection hidden="1"/>
    </xf>
    <xf numFmtId="0" fontId="28" fillId="3" borderId="22" xfId="0" applyFont="1" applyFill="1" applyBorder="1" applyAlignment="1" applyProtection="1">
      <alignment horizontal="center" vertical="center"/>
      <protection hidden="1"/>
    </xf>
    <xf numFmtId="0" fontId="28" fillId="3" borderId="29" xfId="0" applyFont="1" applyFill="1" applyBorder="1" applyAlignment="1" applyProtection="1">
      <alignment horizontal="center" vertical="center"/>
      <protection hidden="1"/>
    </xf>
    <xf numFmtId="0" fontId="28" fillId="3" borderId="29" xfId="0" applyFont="1" applyFill="1" applyBorder="1" applyAlignment="1" applyProtection="1">
      <alignment horizontal="center" vertical="center" wrapText="1"/>
      <protection hidden="1"/>
    </xf>
    <xf numFmtId="0" fontId="28" fillId="3" borderId="30" xfId="0" applyFont="1" applyFill="1" applyBorder="1" applyAlignment="1" applyProtection="1">
      <alignment horizontal="center" vertical="center" wrapText="1"/>
      <protection hidden="1"/>
    </xf>
    <xf numFmtId="0" fontId="28" fillId="3" borderId="22" xfId="0" applyFont="1" applyFill="1" applyBorder="1" applyAlignment="1" applyProtection="1">
      <alignment vertical="center"/>
      <protection hidden="1"/>
    </xf>
    <xf numFmtId="0" fontId="28" fillId="3" borderId="29" xfId="0" applyFont="1" applyFill="1" applyBorder="1" applyAlignment="1" applyProtection="1">
      <alignment vertical="center"/>
      <protection hidden="1"/>
    </xf>
    <xf numFmtId="0" fontId="28" fillId="3" borderId="30" xfId="0" applyFont="1" applyFill="1" applyBorder="1" applyAlignment="1" applyProtection="1">
      <alignment vertical="center"/>
      <protection hidden="1"/>
    </xf>
    <xf numFmtId="0" fontId="28" fillId="3" borderId="58" xfId="0" applyFont="1" applyFill="1" applyBorder="1" applyAlignment="1" applyProtection="1">
      <alignment horizontal="center" vertical="center"/>
      <protection hidden="1"/>
    </xf>
    <xf numFmtId="0" fontId="28" fillId="3" borderId="59" xfId="0" applyFont="1" applyFill="1" applyBorder="1" applyAlignment="1" applyProtection="1">
      <alignment horizontal="center" vertical="center"/>
      <protection hidden="1"/>
    </xf>
    <xf numFmtId="0" fontId="28" fillId="3" borderId="59" xfId="0" applyFont="1" applyFill="1" applyBorder="1" applyAlignment="1" applyProtection="1">
      <alignment horizontal="center" vertical="center" wrapText="1"/>
      <protection hidden="1"/>
    </xf>
    <xf numFmtId="0" fontId="28" fillId="3" borderId="60" xfId="0" applyFont="1" applyFill="1" applyBorder="1" applyAlignment="1" applyProtection="1">
      <alignment horizontal="center" vertical="center" wrapText="1"/>
      <protection hidden="1"/>
    </xf>
    <xf numFmtId="0" fontId="28" fillId="3" borderId="72" xfId="0" applyFont="1" applyFill="1" applyBorder="1" applyAlignment="1" applyProtection="1">
      <alignment horizontal="center" vertical="center"/>
      <protection hidden="1"/>
    </xf>
    <xf numFmtId="0" fontId="28" fillId="3" borderId="71" xfId="0" applyFont="1" applyFill="1" applyBorder="1" applyAlignment="1" applyProtection="1">
      <alignment horizontal="center" vertical="center" wrapText="1"/>
      <protection hidden="1"/>
    </xf>
    <xf numFmtId="0" fontId="28" fillId="3" borderId="74" xfId="0" applyFont="1" applyFill="1" applyBorder="1" applyAlignment="1" applyProtection="1">
      <alignment horizontal="center" vertical="center"/>
      <protection hidden="1"/>
    </xf>
    <xf numFmtId="0" fontId="28" fillId="3" borderId="75" xfId="0" applyFont="1" applyFill="1" applyBorder="1" applyAlignment="1" applyProtection="1">
      <alignment horizontal="center" vertical="center"/>
      <protection hidden="1"/>
    </xf>
    <xf numFmtId="0" fontId="28" fillId="3" borderId="76" xfId="0" applyFont="1" applyFill="1" applyBorder="1" applyAlignment="1" applyProtection="1">
      <alignment horizontal="center" vertical="center"/>
      <protection hidden="1"/>
    </xf>
    <xf numFmtId="0" fontId="28" fillId="3" borderId="90" xfId="0" applyFont="1" applyFill="1" applyBorder="1" applyAlignment="1" applyProtection="1">
      <alignment horizontal="center" vertical="center"/>
      <protection hidden="1"/>
    </xf>
    <xf numFmtId="0" fontId="28" fillId="3" borderId="91" xfId="0" applyFont="1" applyFill="1" applyBorder="1" applyAlignment="1" applyProtection="1">
      <alignment horizontal="center" vertical="center"/>
      <protection hidden="1"/>
    </xf>
    <xf numFmtId="0" fontId="28" fillId="3" borderId="91" xfId="0" applyFont="1" applyFill="1" applyBorder="1" applyAlignment="1" applyProtection="1">
      <alignment horizontal="center" vertical="center" wrapText="1"/>
      <protection hidden="1"/>
    </xf>
    <xf numFmtId="0" fontId="28" fillId="3" borderId="76" xfId="0" applyFont="1" applyFill="1" applyBorder="1" applyAlignment="1" applyProtection="1">
      <alignment horizontal="center" vertical="center" wrapText="1"/>
      <protection hidden="1"/>
    </xf>
    <xf numFmtId="0" fontId="28" fillId="3" borderId="58" xfId="0" applyFont="1" applyFill="1" applyBorder="1" applyAlignment="1" applyProtection="1">
      <alignment horizontal="center" vertical="center" wrapText="1"/>
      <protection hidden="1"/>
    </xf>
    <xf numFmtId="0" fontId="28" fillId="3" borderId="72" xfId="0" applyFont="1" applyFill="1" applyBorder="1" applyAlignment="1" applyProtection="1">
      <alignment horizontal="center" vertical="center" wrapText="1"/>
      <protection hidden="1"/>
    </xf>
    <xf numFmtId="3" fontId="5" fillId="4" borderId="67" xfId="0" applyNumberFormat="1" applyFont="1" applyFill="1" applyBorder="1" applyAlignment="1" applyProtection="1">
      <alignment horizontal="center" vertical="center"/>
      <protection hidden="1"/>
    </xf>
    <xf numFmtId="3" fontId="5" fillId="4" borderId="79" xfId="0" applyNumberFormat="1" applyFont="1" applyFill="1" applyBorder="1" applyAlignment="1" applyProtection="1">
      <alignment horizontal="center" vertical="center"/>
      <protection hidden="1"/>
    </xf>
    <xf numFmtId="167" fontId="5" fillId="4" borderId="80" xfId="0" applyNumberFormat="1" applyFont="1" applyFill="1" applyBorder="1" applyAlignment="1" applyProtection="1">
      <alignment horizontal="center" vertical="center"/>
      <protection hidden="1"/>
    </xf>
    <xf numFmtId="3" fontId="5" fillId="4" borderId="80" xfId="0" applyNumberFormat="1" applyFont="1" applyFill="1" applyBorder="1" applyAlignment="1" applyProtection="1">
      <alignment horizontal="center" vertical="center"/>
      <protection hidden="1"/>
    </xf>
    <xf numFmtId="10" fontId="5" fillId="4" borderId="46" xfId="0" applyNumberFormat="1" applyFont="1" applyFill="1" applyBorder="1" applyAlignment="1" applyProtection="1">
      <alignment horizontal="center" vertical="center"/>
      <protection hidden="1"/>
    </xf>
    <xf numFmtId="10" fontId="5" fillId="4" borderId="45" xfId="0" applyNumberFormat="1" applyFont="1" applyFill="1" applyBorder="1" applyAlignment="1" applyProtection="1">
      <alignment horizontal="center" vertical="center"/>
      <protection hidden="1"/>
    </xf>
    <xf numFmtId="3" fontId="5" fillId="4" borderId="46" xfId="0" applyNumberFormat="1" applyFont="1" applyFill="1" applyBorder="1" applyAlignment="1" applyProtection="1">
      <alignment horizontal="center" vertical="center"/>
      <protection hidden="1"/>
    </xf>
    <xf numFmtId="3" fontId="5" fillId="4" borderId="46" xfId="2" applyNumberFormat="1" applyFont="1" applyFill="1" applyBorder="1" applyAlignment="1" applyProtection="1">
      <alignment horizontal="center" vertical="center"/>
      <protection hidden="1"/>
    </xf>
    <xf numFmtId="3" fontId="5" fillId="4" borderId="26" xfId="2" applyNumberFormat="1" applyFont="1" applyFill="1" applyBorder="1" applyAlignment="1" applyProtection="1">
      <alignment horizontal="center" vertical="center"/>
      <protection hidden="1"/>
    </xf>
    <xf numFmtId="3" fontId="5" fillId="4" borderId="24" xfId="2" applyNumberFormat="1" applyFont="1" applyFill="1" applyBorder="1" applyAlignment="1" applyProtection="1">
      <alignment horizontal="center" vertical="center"/>
      <protection hidden="1"/>
    </xf>
    <xf numFmtId="0" fontId="5" fillId="4" borderId="51" xfId="0" applyFont="1" applyFill="1" applyBorder="1" applyAlignment="1" applyProtection="1">
      <alignment vertical="center"/>
      <protection hidden="1"/>
    </xf>
    <xf numFmtId="0" fontId="5" fillId="4" borderId="52" xfId="0" applyFont="1" applyFill="1" applyBorder="1" applyAlignment="1" applyProtection="1">
      <alignment vertical="center"/>
      <protection hidden="1"/>
    </xf>
    <xf numFmtId="0" fontId="5" fillId="4" borderId="55" xfId="0" applyFont="1" applyFill="1" applyBorder="1" applyAlignment="1" applyProtection="1">
      <alignment vertical="center"/>
      <protection hidden="1"/>
    </xf>
    <xf numFmtId="3" fontId="5" fillId="4" borderId="33" xfId="0" applyNumberFormat="1" applyFont="1" applyFill="1" applyBorder="1" applyAlignment="1" applyProtection="1">
      <alignment horizontal="center" vertical="center"/>
      <protection hidden="1"/>
    </xf>
    <xf numFmtId="3" fontId="5" fillId="4" borderId="25" xfId="0" applyNumberFormat="1" applyFont="1" applyFill="1" applyBorder="1" applyAlignment="1" applyProtection="1">
      <alignment horizontal="center" vertical="center"/>
      <protection hidden="1"/>
    </xf>
    <xf numFmtId="3" fontId="5" fillId="4" borderId="24" xfId="0" applyNumberFormat="1" applyFont="1" applyFill="1" applyBorder="1" applyAlignment="1" applyProtection="1">
      <alignment horizontal="center" vertical="center"/>
      <protection hidden="1"/>
    </xf>
    <xf numFmtId="3" fontId="5" fillId="4" borderId="23" xfId="0" applyNumberFormat="1" applyFont="1" applyFill="1" applyBorder="1" applyAlignment="1" applyProtection="1">
      <alignment horizontal="center" vertical="center"/>
      <protection hidden="1"/>
    </xf>
    <xf numFmtId="3" fontId="5" fillId="4" borderId="25" xfId="2" applyNumberFormat="1" applyFont="1" applyFill="1" applyBorder="1" applyAlignment="1" applyProtection="1">
      <alignment horizontal="center" vertical="center"/>
      <protection hidden="1"/>
    </xf>
    <xf numFmtId="3" fontId="7" fillId="5" borderId="14" xfId="0" applyNumberFormat="1" applyFont="1" applyFill="1" applyBorder="1" applyAlignment="1" applyProtection="1">
      <alignment horizontal="center" vertical="center"/>
      <protection hidden="1"/>
    </xf>
    <xf numFmtId="3" fontId="7" fillId="5" borderId="17" xfId="0" applyNumberFormat="1" applyFont="1" applyFill="1" applyBorder="1" applyAlignment="1" applyProtection="1">
      <alignment horizontal="center" vertical="center"/>
      <protection hidden="1"/>
    </xf>
    <xf numFmtId="3" fontId="5" fillId="4" borderId="44" xfId="0" applyNumberFormat="1" applyFont="1" applyFill="1" applyBorder="1" applyAlignment="1" applyProtection="1">
      <alignment horizontal="center" vertical="center"/>
      <protection hidden="1"/>
    </xf>
    <xf numFmtId="3" fontId="5" fillId="4" borderId="55" xfId="0" applyNumberFormat="1" applyFont="1" applyFill="1" applyBorder="1" applyAlignment="1" applyProtection="1">
      <alignment horizontal="center" vertical="center"/>
      <protection hidden="1"/>
    </xf>
    <xf numFmtId="0" fontId="7" fillId="0" borderId="47" xfId="0" applyFont="1" applyBorder="1" applyAlignment="1" applyProtection="1">
      <alignment horizontal="left" vertical="center"/>
      <protection hidden="1"/>
    </xf>
    <xf numFmtId="0" fontId="7" fillId="0" borderId="73" xfId="0" applyFont="1" applyBorder="1" applyAlignment="1" applyProtection="1">
      <alignment horizontal="left" vertical="center"/>
      <protection hidden="1"/>
    </xf>
    <xf numFmtId="3" fontId="7" fillId="0" borderId="14" xfId="0" applyNumberFormat="1" applyFont="1" applyBorder="1" applyAlignment="1" applyProtection="1">
      <alignment horizontal="center" vertical="center"/>
      <protection hidden="1"/>
    </xf>
    <xf numFmtId="3" fontId="7" fillId="0" borderId="17" xfId="0" applyNumberFormat="1" applyFont="1" applyBorder="1" applyAlignment="1" applyProtection="1">
      <alignment horizontal="center" vertical="center"/>
      <protection hidden="1"/>
    </xf>
    <xf numFmtId="0" fontId="0" fillId="0" borderId="95" xfId="0" applyBorder="1" applyAlignment="1" applyProtection="1">
      <alignment vertical="center"/>
      <protection hidden="1"/>
    </xf>
    <xf numFmtId="10" fontId="7" fillId="5" borderId="17" xfId="2" applyNumberFormat="1" applyFont="1" applyFill="1" applyBorder="1" applyAlignment="1" applyProtection="1">
      <alignment horizontal="center" vertical="center"/>
      <protection hidden="1"/>
    </xf>
    <xf numFmtId="10" fontId="7" fillId="0" borderId="12" xfId="2" applyNumberFormat="1" applyFont="1" applyFill="1" applyBorder="1" applyAlignment="1" applyProtection="1">
      <alignment horizontal="right" vertical="center"/>
      <protection hidden="1"/>
    </xf>
    <xf numFmtId="10" fontId="7" fillId="0" borderId="5" xfId="2" applyNumberFormat="1" applyFont="1" applyFill="1" applyBorder="1" applyAlignment="1" applyProtection="1">
      <alignment horizontal="left" vertical="center"/>
      <protection hidden="1"/>
    </xf>
    <xf numFmtId="10" fontId="7" fillId="0" borderId="57" xfId="2" applyNumberFormat="1" applyFont="1" applyFill="1" applyBorder="1" applyAlignment="1" applyProtection="1">
      <alignment horizontal="right" vertical="center"/>
      <protection hidden="1"/>
    </xf>
    <xf numFmtId="10" fontId="7" fillId="0" borderId="115" xfId="2" applyNumberFormat="1" applyFont="1" applyFill="1" applyBorder="1" applyAlignment="1" applyProtection="1">
      <alignment horizontal="right" vertical="center"/>
      <protection hidden="1"/>
    </xf>
    <xf numFmtId="10" fontId="7" fillId="0" borderId="116" xfId="2" applyNumberFormat="1" applyFont="1" applyFill="1" applyBorder="1" applyAlignment="1" applyProtection="1">
      <alignment horizontal="left" vertical="center"/>
      <protection hidden="1"/>
    </xf>
    <xf numFmtId="10" fontId="7" fillId="0" borderId="117" xfId="2" applyNumberFormat="1" applyFont="1" applyFill="1" applyBorder="1" applyAlignment="1" applyProtection="1">
      <alignment horizontal="right" vertical="center"/>
      <protection hidden="1"/>
    </xf>
    <xf numFmtId="10" fontId="7" fillId="0" borderId="118" xfId="2" applyNumberFormat="1" applyFont="1" applyFill="1" applyBorder="1" applyAlignment="1" applyProtection="1">
      <alignment horizontal="right" vertical="center"/>
      <protection hidden="1"/>
    </xf>
    <xf numFmtId="10" fontId="4" fillId="0" borderId="119" xfId="2" applyNumberFormat="1" applyFont="1" applyFill="1" applyBorder="1" applyAlignment="1" applyProtection="1">
      <alignment horizontal="right" vertical="center"/>
      <protection hidden="1"/>
    </xf>
    <xf numFmtId="10" fontId="7" fillId="0" borderId="119" xfId="2" applyNumberFormat="1" applyFont="1" applyFill="1" applyBorder="1" applyAlignment="1" applyProtection="1">
      <alignment horizontal="right" vertical="center"/>
      <protection hidden="1"/>
    </xf>
    <xf numFmtId="10" fontId="4" fillId="0" borderId="118" xfId="2" applyNumberFormat="1" applyFont="1" applyFill="1" applyBorder="1" applyAlignment="1" applyProtection="1">
      <alignment horizontal="right" vertical="center"/>
      <protection hidden="1"/>
    </xf>
    <xf numFmtId="10" fontId="7" fillId="0" borderId="63" xfId="2" applyNumberFormat="1" applyFont="1" applyFill="1" applyBorder="1" applyAlignment="1" applyProtection="1">
      <alignment horizontal="left" vertical="center"/>
      <protection hidden="1"/>
    </xf>
    <xf numFmtId="10" fontId="7" fillId="0" borderId="97" xfId="2" applyNumberFormat="1" applyFont="1" applyFill="1" applyBorder="1" applyAlignment="1" applyProtection="1">
      <alignment horizontal="left" vertical="center"/>
      <protection hidden="1"/>
    </xf>
    <xf numFmtId="10" fontId="7" fillId="0" borderId="57" xfId="2" applyNumberFormat="1" applyFont="1" applyFill="1" applyBorder="1" applyAlignment="1" applyProtection="1">
      <alignment horizontal="left" vertical="center"/>
      <protection hidden="1"/>
    </xf>
    <xf numFmtId="10" fontId="4" fillId="0" borderId="120" xfId="2" applyNumberFormat="1" applyFont="1" applyFill="1" applyBorder="1" applyAlignment="1" applyProtection="1">
      <alignment horizontal="right" vertical="center"/>
      <protection hidden="1"/>
    </xf>
    <xf numFmtId="10" fontId="7" fillId="0" borderId="117" xfId="2" applyNumberFormat="1" applyFont="1" applyFill="1" applyBorder="1" applyAlignment="1" applyProtection="1">
      <alignment horizontal="left" vertical="center"/>
      <protection hidden="1"/>
    </xf>
    <xf numFmtId="10" fontId="7" fillId="0" borderId="121" xfId="2" applyNumberFormat="1" applyFont="1" applyFill="1" applyBorder="1" applyAlignment="1" applyProtection="1">
      <alignment horizontal="right" vertical="center"/>
      <protection hidden="1"/>
    </xf>
    <xf numFmtId="10" fontId="7" fillId="0" borderId="122" xfId="2" applyNumberFormat="1" applyFont="1" applyFill="1" applyBorder="1" applyAlignment="1" applyProtection="1">
      <alignment horizontal="right" vertical="center"/>
      <protection hidden="1"/>
    </xf>
    <xf numFmtId="10" fontId="7" fillId="0" borderId="120" xfId="2" applyNumberFormat="1" applyFont="1" applyFill="1" applyBorder="1" applyAlignment="1" applyProtection="1">
      <alignment horizontal="right" vertical="center"/>
      <protection hidden="1"/>
    </xf>
    <xf numFmtId="10" fontId="7" fillId="0" borderId="123" xfId="2" applyNumberFormat="1" applyFont="1" applyFill="1" applyBorder="1" applyAlignment="1" applyProtection="1">
      <alignment horizontal="right" vertical="center"/>
      <protection hidden="1"/>
    </xf>
    <xf numFmtId="10" fontId="7" fillId="5" borderId="14" xfId="2" applyNumberFormat="1" applyFont="1" applyFill="1" applyBorder="1" applyAlignment="1" applyProtection="1">
      <alignment horizontal="center" vertical="center"/>
      <protection hidden="1"/>
    </xf>
    <xf numFmtId="10" fontId="7" fillId="0" borderId="15" xfId="2" applyNumberFormat="1" applyFont="1" applyBorder="1" applyAlignment="1" applyProtection="1">
      <alignment horizontal="center" vertical="center"/>
      <protection hidden="1"/>
    </xf>
    <xf numFmtId="10" fontId="7" fillId="0" borderId="21" xfId="2" applyNumberFormat="1" applyFont="1" applyBorder="1" applyAlignment="1" applyProtection="1">
      <alignment horizontal="center" vertical="center"/>
      <protection hidden="1"/>
    </xf>
    <xf numFmtId="0" fontId="28" fillId="3" borderId="124" xfId="0" applyFont="1" applyFill="1" applyBorder="1" applyAlignment="1" applyProtection="1">
      <alignment horizontal="center" vertical="center"/>
      <protection hidden="1"/>
    </xf>
    <xf numFmtId="10" fontId="7" fillId="0" borderId="11" xfId="2" applyNumberFormat="1" applyFont="1" applyBorder="1" applyAlignment="1" applyProtection="1">
      <alignment horizontal="center" vertical="center"/>
      <protection hidden="1"/>
    </xf>
    <xf numFmtId="10" fontId="7" fillId="0" borderId="73" xfId="2" applyNumberFormat="1" applyFont="1" applyBorder="1" applyAlignment="1" applyProtection="1">
      <alignment horizontal="center" vertical="center"/>
      <protection hidden="1"/>
    </xf>
    <xf numFmtId="0" fontId="7" fillId="0" borderId="110" xfId="0" applyFont="1" applyBorder="1" applyAlignment="1" applyProtection="1">
      <alignment horizontal="left" vertical="center"/>
      <protection hidden="1"/>
    </xf>
    <xf numFmtId="0" fontId="7" fillId="0" borderId="113" xfId="0" applyFont="1" applyBorder="1" applyAlignment="1" applyProtection="1">
      <alignment horizontal="left" vertical="center"/>
      <protection hidden="1"/>
    </xf>
    <xf numFmtId="0" fontId="7" fillId="0" borderId="32" xfId="0" applyFont="1" applyBorder="1" applyAlignment="1" applyProtection="1">
      <alignment horizontal="left" vertical="center"/>
      <protection hidden="1"/>
    </xf>
    <xf numFmtId="0" fontId="7" fillId="0" borderId="109" xfId="0" applyFont="1" applyBorder="1" applyAlignment="1" applyProtection="1">
      <alignment horizontal="left" vertical="center"/>
      <protection hidden="1"/>
    </xf>
    <xf numFmtId="0" fontId="7" fillId="0" borderId="114" xfId="0" applyFont="1" applyBorder="1" applyAlignment="1" applyProtection="1">
      <alignment horizontal="left" vertical="center"/>
      <protection hidden="1"/>
    </xf>
    <xf numFmtId="0" fontId="7" fillId="0" borderId="33" xfId="0" applyFont="1" applyBorder="1" applyAlignment="1" applyProtection="1">
      <alignment horizontal="left" vertical="center"/>
      <protection hidden="1"/>
    </xf>
    <xf numFmtId="0" fontId="28" fillId="3" borderId="59" xfId="0" applyFont="1" applyFill="1" applyBorder="1" applyAlignment="1" applyProtection="1">
      <alignment horizontal="center" vertical="center" wrapText="1"/>
      <protection hidden="1"/>
    </xf>
    <xf numFmtId="0" fontId="28" fillId="3" borderId="71" xfId="0" applyFont="1" applyFill="1" applyBorder="1" applyAlignment="1" applyProtection="1">
      <alignment horizontal="center" vertical="center" wrapText="1"/>
      <protection hidden="1"/>
    </xf>
    <xf numFmtId="0" fontId="28" fillId="3" borderId="22" xfId="0" applyFont="1" applyFill="1" applyBorder="1" applyAlignment="1" applyProtection="1">
      <alignment horizontal="center" vertical="center" wrapText="1"/>
      <protection hidden="1"/>
    </xf>
    <xf numFmtId="0" fontId="28" fillId="3" borderId="29" xfId="0" applyFont="1" applyFill="1" applyBorder="1" applyAlignment="1" applyProtection="1">
      <alignment horizontal="center" vertical="center" wrapText="1"/>
      <protection hidden="1"/>
    </xf>
    <xf numFmtId="0" fontId="28" fillId="3" borderId="58" xfId="0" applyFont="1" applyFill="1" applyBorder="1" applyAlignment="1" applyProtection="1">
      <alignment horizontal="center" vertical="center" wrapText="1"/>
      <protection hidden="1"/>
    </xf>
    <xf numFmtId="0" fontId="7" fillId="0" borderId="111" xfId="0" applyFont="1" applyBorder="1" applyAlignment="1" applyProtection="1">
      <alignment horizontal="left" vertical="center"/>
      <protection hidden="1"/>
    </xf>
    <xf numFmtId="0" fontId="7" fillId="0" borderId="112" xfId="0" applyFont="1" applyBorder="1" applyAlignment="1" applyProtection="1">
      <alignment horizontal="left" vertical="center"/>
      <protection hidden="1"/>
    </xf>
    <xf numFmtId="0" fontId="7" fillId="0" borderId="69" xfId="0" applyFont="1" applyBorder="1" applyAlignment="1" applyProtection="1">
      <alignment horizontal="left" vertical="center"/>
      <protection hidden="1"/>
    </xf>
    <xf numFmtId="0" fontId="28" fillId="3" borderId="22" xfId="0" applyFont="1" applyFill="1" applyBorder="1" applyAlignment="1" applyProtection="1">
      <alignment horizontal="center" vertical="center"/>
      <protection hidden="1"/>
    </xf>
    <xf numFmtId="0" fontId="28" fillId="3" borderId="30" xfId="0" applyFont="1" applyFill="1" applyBorder="1" applyAlignment="1" applyProtection="1">
      <alignment horizontal="center" vertical="center"/>
      <protection hidden="1"/>
    </xf>
    <xf numFmtId="0" fontId="28" fillId="3" borderId="13" xfId="0" applyFont="1" applyFill="1" applyBorder="1" applyAlignment="1" applyProtection="1">
      <alignment horizontal="center" vertical="center" wrapText="1"/>
      <protection hidden="1"/>
    </xf>
    <xf numFmtId="0" fontId="28" fillId="3" borderId="14" xfId="0" applyFont="1" applyFill="1" applyBorder="1" applyAlignment="1" applyProtection="1">
      <alignment horizontal="center" vertical="center" wrapText="1"/>
      <protection hidden="1"/>
    </xf>
    <xf numFmtId="0" fontId="28" fillId="3" borderId="15" xfId="0" applyFont="1" applyFill="1" applyBorder="1" applyAlignment="1" applyProtection="1">
      <alignment horizontal="center" vertical="center" wrapText="1"/>
      <protection hidden="1"/>
    </xf>
    <xf numFmtId="0" fontId="7" fillId="0" borderId="14" xfId="0" applyFont="1" applyBorder="1" applyAlignment="1" applyProtection="1">
      <alignment horizontal="left" vertical="center"/>
      <protection hidden="1"/>
    </xf>
    <xf numFmtId="0" fontId="7" fillId="0" borderId="16" xfId="0" applyFont="1" applyBorder="1" applyAlignment="1" applyProtection="1">
      <alignment horizontal="left" vertical="center"/>
      <protection hidden="1"/>
    </xf>
    <xf numFmtId="0" fontId="7" fillId="0" borderId="17" xfId="0" applyFont="1" applyBorder="1" applyAlignment="1" applyProtection="1">
      <alignment horizontal="left" vertical="center"/>
      <protection hidden="1"/>
    </xf>
    <xf numFmtId="0" fontId="7" fillId="0" borderId="38" xfId="0" applyFont="1" applyBorder="1" applyAlignment="1" applyProtection="1">
      <alignment horizontal="left" vertical="center"/>
      <protection hidden="1"/>
    </xf>
    <xf numFmtId="0" fontId="7" fillId="0" borderId="39" xfId="0" applyFont="1" applyBorder="1" applyAlignment="1" applyProtection="1">
      <alignment horizontal="left" vertical="center"/>
      <protection hidden="1"/>
    </xf>
    <xf numFmtId="3" fontId="5" fillId="0" borderId="94" xfId="0" applyNumberFormat="1" applyFont="1" applyBorder="1" applyAlignment="1" applyProtection="1">
      <alignment horizontal="center" vertical="center"/>
      <protection hidden="1"/>
    </xf>
    <xf numFmtId="3" fontId="5" fillId="0" borderId="93" xfId="0" applyNumberFormat="1" applyFont="1" applyBorder="1" applyAlignment="1" applyProtection="1">
      <alignment horizontal="center" vertical="center"/>
      <protection hidden="1"/>
    </xf>
    <xf numFmtId="3" fontId="5" fillId="4" borderId="51" xfId="0" applyNumberFormat="1" applyFont="1" applyFill="1" applyBorder="1" applyAlignment="1" applyProtection="1">
      <alignment horizontal="left" vertical="center"/>
      <protection hidden="1"/>
    </xf>
    <xf numFmtId="3" fontId="5" fillId="4" borderId="55" xfId="0" applyNumberFormat="1" applyFont="1" applyFill="1" applyBorder="1" applyAlignment="1" applyProtection="1">
      <alignment horizontal="left" vertical="center"/>
      <protection hidden="1"/>
    </xf>
    <xf numFmtId="0" fontId="7" fillId="0" borderId="56" xfId="0" applyFont="1" applyBorder="1" applyAlignment="1" applyProtection="1">
      <alignment horizontal="left" vertical="center"/>
      <protection hidden="1"/>
    </xf>
    <xf numFmtId="0" fontId="7" fillId="0" borderId="12" xfId="0" applyFont="1" applyBorder="1" applyAlignment="1" applyProtection="1">
      <alignment horizontal="left" vertical="center"/>
      <protection hidden="1"/>
    </xf>
    <xf numFmtId="0" fontId="7" fillId="0" borderId="53" xfId="0" applyFont="1" applyBorder="1" applyAlignment="1" applyProtection="1">
      <alignment horizontal="left" vertical="center"/>
      <protection hidden="1"/>
    </xf>
    <xf numFmtId="0" fontId="7" fillId="0" borderId="9" xfId="0" applyFont="1" applyBorder="1" applyAlignment="1" applyProtection="1">
      <alignment horizontal="left" vertical="center"/>
      <protection hidden="1"/>
    </xf>
    <xf numFmtId="3" fontId="7" fillId="0" borderId="62" xfId="0" applyNumberFormat="1" applyFont="1" applyBorder="1" applyAlignment="1" applyProtection="1">
      <alignment horizontal="center" vertical="center"/>
      <protection hidden="1"/>
    </xf>
    <xf numFmtId="3" fontId="7" fillId="0" borderId="82" xfId="0" applyNumberFormat="1" applyFont="1" applyBorder="1" applyAlignment="1" applyProtection="1">
      <alignment horizontal="center" vertical="center"/>
      <protection hidden="1"/>
    </xf>
    <xf numFmtId="0" fontId="7" fillId="0" borderId="36" xfId="0" applyFont="1" applyBorder="1" applyAlignment="1" applyProtection="1">
      <alignment horizontal="left" vertical="center"/>
      <protection hidden="1"/>
    </xf>
    <xf numFmtId="0" fontId="7" fillId="0" borderId="37" xfId="0" applyFont="1" applyBorder="1" applyAlignment="1" applyProtection="1">
      <alignment horizontal="left" vertical="center"/>
      <protection hidden="1"/>
    </xf>
    <xf numFmtId="0" fontId="28" fillId="3" borderId="74" xfId="0" applyFont="1" applyFill="1" applyBorder="1" applyAlignment="1" applyProtection="1">
      <alignment horizontal="center" vertical="center"/>
      <protection hidden="1"/>
    </xf>
    <xf numFmtId="0" fontId="7" fillId="0" borderId="54" xfId="0" applyFont="1" applyBorder="1" applyAlignment="1" applyProtection="1">
      <alignment horizontal="left" vertical="center"/>
      <protection hidden="1"/>
    </xf>
    <xf numFmtId="0" fontId="5" fillId="4" borderId="23" xfId="0" applyFont="1" applyFill="1" applyBorder="1" applyAlignment="1" applyProtection="1">
      <alignment horizontal="left" vertical="center"/>
      <protection hidden="1"/>
    </xf>
    <xf numFmtId="0" fontId="5" fillId="4" borderId="24" xfId="0" applyFont="1" applyFill="1" applyBorder="1" applyAlignment="1" applyProtection="1">
      <alignment horizontal="left" vertical="center"/>
      <protection hidden="1"/>
    </xf>
    <xf numFmtId="0" fontId="7" fillId="0" borderId="34" xfId="0" applyFont="1" applyBorder="1" applyAlignment="1" applyProtection="1">
      <alignment horizontal="left" vertical="center"/>
      <protection hidden="1"/>
    </xf>
    <xf numFmtId="0" fontId="7" fillId="0" borderId="35" xfId="0" applyFont="1" applyBorder="1" applyAlignment="1" applyProtection="1">
      <alignment horizontal="left" vertical="center"/>
      <protection hidden="1"/>
    </xf>
    <xf numFmtId="3" fontId="7" fillId="0" borderId="41" xfId="0" applyNumberFormat="1" applyFont="1" applyBorder="1" applyAlignment="1" applyProtection="1">
      <alignment horizontal="center" vertical="center"/>
      <protection hidden="1"/>
    </xf>
    <xf numFmtId="3" fontId="7" fillId="0" borderId="84" xfId="0" applyNumberFormat="1" applyFont="1" applyBorder="1" applyAlignment="1" applyProtection="1">
      <alignment horizontal="center" vertical="center"/>
      <protection hidden="1"/>
    </xf>
    <xf numFmtId="3" fontId="7" fillId="0" borderId="86" xfId="0" applyNumberFormat="1" applyFont="1" applyBorder="1" applyAlignment="1" applyProtection="1">
      <alignment horizontal="center" vertical="center"/>
      <protection hidden="1"/>
    </xf>
    <xf numFmtId="3" fontId="7" fillId="0" borderId="45" xfId="0" applyNumberFormat="1" applyFont="1" applyBorder="1" applyAlignment="1" applyProtection="1">
      <alignment horizontal="center" vertical="center"/>
      <protection hidden="1"/>
    </xf>
    <xf numFmtId="0" fontId="7" fillId="0" borderId="68" xfId="0" applyFont="1" applyBorder="1" applyAlignment="1" applyProtection="1">
      <alignment horizontal="left" vertical="center"/>
      <protection hidden="1"/>
    </xf>
    <xf numFmtId="0" fontId="7" fillId="0" borderId="66" xfId="0" applyFont="1" applyBorder="1" applyAlignment="1" applyProtection="1">
      <alignment horizontal="left" vertical="center"/>
      <protection hidden="1"/>
    </xf>
    <xf numFmtId="3" fontId="5" fillId="0" borderId="77" xfId="0" applyNumberFormat="1" applyFont="1" applyBorder="1" applyAlignment="1" applyProtection="1">
      <alignment horizontal="center" vertical="center"/>
      <protection hidden="1"/>
    </xf>
    <xf numFmtId="3" fontId="5" fillId="0" borderId="80" xfId="0" applyNumberFormat="1" applyFont="1" applyBorder="1" applyAlignment="1" applyProtection="1">
      <alignment horizontal="center" vertical="center"/>
      <protection hidden="1"/>
    </xf>
    <xf numFmtId="0" fontId="25" fillId="0" borderId="0" xfId="0" applyFont="1" applyAlignment="1" applyProtection="1">
      <alignment horizontal="center" vertical="center"/>
      <protection hidden="1"/>
    </xf>
    <xf numFmtId="0" fontId="26" fillId="0" borderId="0" xfId="0" applyFont="1" applyAlignment="1" applyProtection="1">
      <alignment horizontal="center" vertical="center"/>
      <protection hidden="1"/>
    </xf>
    <xf numFmtId="0" fontId="24" fillId="0" borderId="0" xfId="0" applyFont="1" applyAlignment="1" applyProtection="1">
      <alignment horizontal="center" vertical="center"/>
      <protection hidden="1"/>
    </xf>
    <xf numFmtId="0" fontId="15" fillId="0" borderId="0" xfId="0" applyFont="1" applyAlignment="1" applyProtection="1">
      <alignment horizontal="center" vertical="center"/>
      <protection hidden="1"/>
    </xf>
    <xf numFmtId="0" fontId="15" fillId="0" borderId="108" xfId="0" applyFont="1" applyBorder="1" applyAlignment="1" applyProtection="1">
      <alignment horizontal="center" vertical="center"/>
      <protection hidden="1"/>
    </xf>
    <xf numFmtId="0" fontId="5" fillId="0" borderId="83" xfId="0" applyFont="1" applyBorder="1" applyAlignment="1" applyProtection="1">
      <alignment horizontal="center" vertical="center"/>
      <protection hidden="1"/>
    </xf>
    <xf numFmtId="0" fontId="5" fillId="0" borderId="81" xfId="0" applyFont="1" applyBorder="1" applyAlignment="1" applyProtection="1">
      <alignment horizontal="center" vertical="center"/>
      <protection hidden="1"/>
    </xf>
    <xf numFmtId="0" fontId="5" fillId="4" borderId="51" xfId="0" applyFont="1" applyFill="1" applyBorder="1" applyAlignment="1" applyProtection="1">
      <alignment horizontal="left" vertical="center"/>
      <protection hidden="1"/>
    </xf>
    <xf numFmtId="0" fontId="5" fillId="4" borderId="52" xfId="0" applyFont="1" applyFill="1" applyBorder="1" applyAlignment="1" applyProtection="1">
      <alignment horizontal="left" vertical="center"/>
      <protection hidden="1"/>
    </xf>
    <xf numFmtId="0" fontId="28" fillId="3" borderId="87" xfId="0" applyFont="1" applyFill="1" applyBorder="1" applyAlignment="1" applyProtection="1">
      <alignment horizontal="center" vertical="center"/>
      <protection hidden="1"/>
    </xf>
    <xf numFmtId="0" fontId="28" fillId="3" borderId="89" xfId="0" applyFont="1" applyFill="1" applyBorder="1" applyAlignment="1" applyProtection="1">
      <alignment horizontal="center" vertical="center"/>
      <protection hidden="1"/>
    </xf>
    <xf numFmtId="0" fontId="28" fillId="3" borderId="19" xfId="0" applyFont="1" applyFill="1" applyBorder="1" applyAlignment="1" applyProtection="1">
      <alignment horizontal="center" vertical="center"/>
      <protection hidden="1"/>
    </xf>
    <xf numFmtId="0" fontId="28" fillId="3" borderId="17" xfId="0" applyFont="1" applyFill="1" applyBorder="1" applyAlignment="1" applyProtection="1">
      <alignment horizontal="center" vertical="center"/>
      <protection hidden="1"/>
    </xf>
    <xf numFmtId="0" fontId="28" fillId="3" borderId="21" xfId="0" applyFont="1" applyFill="1" applyBorder="1" applyAlignment="1" applyProtection="1">
      <alignment horizontal="center" vertical="center"/>
      <protection hidden="1"/>
    </xf>
    <xf numFmtId="0" fontId="7" fillId="0" borderId="40" xfId="0" applyFont="1" applyBorder="1" applyAlignment="1" applyProtection="1">
      <alignment horizontal="left" vertical="center"/>
      <protection hidden="1"/>
    </xf>
    <xf numFmtId="0" fontId="7" fillId="0" borderId="41" xfId="0" applyFont="1" applyBorder="1" applyAlignment="1" applyProtection="1">
      <alignment horizontal="left" vertical="center"/>
      <protection hidden="1"/>
    </xf>
    <xf numFmtId="0" fontId="5" fillId="0" borderId="94" xfId="0" applyFont="1" applyBorder="1" applyAlignment="1" applyProtection="1">
      <alignment horizontal="center" vertical="center"/>
      <protection hidden="1"/>
    </xf>
    <xf numFmtId="0" fontId="5" fillId="0" borderId="93" xfId="0" applyFont="1" applyBorder="1" applyAlignment="1" applyProtection="1">
      <alignment horizontal="center" vertical="center"/>
      <protection hidden="1"/>
    </xf>
    <xf numFmtId="0" fontId="0" fillId="0" borderId="38" xfId="0" applyBorder="1" applyAlignment="1" applyProtection="1">
      <alignment horizontal="left" vertical="center"/>
      <protection hidden="1"/>
    </xf>
    <xf numFmtId="0" fontId="0" fillId="0" borderId="39" xfId="0" applyBorder="1" applyAlignment="1" applyProtection="1">
      <alignment horizontal="left" vertical="center"/>
      <protection hidden="1"/>
    </xf>
    <xf numFmtId="0" fontId="0" fillId="0" borderId="40" xfId="0" applyBorder="1" applyAlignment="1" applyProtection="1">
      <alignment horizontal="left" vertical="center"/>
      <protection hidden="1"/>
    </xf>
    <xf numFmtId="0" fontId="0" fillId="0" borderId="41" xfId="0" applyBorder="1" applyAlignment="1" applyProtection="1">
      <alignment horizontal="left" vertical="center"/>
      <protection hidden="1"/>
    </xf>
    <xf numFmtId="0" fontId="7" fillId="0" borderId="61" xfId="0" applyFont="1" applyBorder="1" applyAlignment="1" applyProtection="1">
      <alignment horizontal="left" vertical="center"/>
      <protection hidden="1"/>
    </xf>
    <xf numFmtId="0" fontId="7" fillId="0" borderId="62" xfId="0" applyFont="1" applyBorder="1" applyAlignment="1" applyProtection="1">
      <alignment horizontal="left" vertical="center"/>
      <protection hidden="1"/>
    </xf>
    <xf numFmtId="0" fontId="5" fillId="4" borderId="44" xfId="0" applyFont="1" applyFill="1" applyBorder="1" applyAlignment="1" applyProtection="1">
      <alignment horizontal="left" vertical="center"/>
      <protection hidden="1"/>
    </xf>
    <xf numFmtId="0" fontId="5" fillId="4" borderId="45" xfId="0" applyFont="1" applyFill="1" applyBorder="1" applyAlignment="1" applyProtection="1">
      <alignment horizontal="left" vertical="center"/>
      <protection hidden="1"/>
    </xf>
    <xf numFmtId="0" fontId="7" fillId="5" borderId="14" xfId="0" applyFont="1" applyFill="1" applyBorder="1" applyAlignment="1" applyProtection="1">
      <alignment horizontal="left" vertical="center"/>
      <protection hidden="1"/>
    </xf>
    <xf numFmtId="0" fontId="7" fillId="5" borderId="16" xfId="0" applyFont="1" applyFill="1" applyBorder="1" applyAlignment="1" applyProtection="1">
      <alignment horizontal="left" vertical="center"/>
      <protection hidden="1"/>
    </xf>
    <xf numFmtId="0" fontId="7" fillId="5" borderId="17" xfId="0" applyFont="1" applyFill="1" applyBorder="1" applyAlignment="1" applyProtection="1">
      <alignment horizontal="left" vertical="center"/>
      <protection hidden="1"/>
    </xf>
    <xf numFmtId="0" fontId="7" fillId="0" borderId="13" xfId="0" applyFont="1" applyBorder="1" applyAlignment="1" applyProtection="1">
      <alignment horizontal="left" vertical="center"/>
      <protection hidden="1"/>
    </xf>
    <xf numFmtId="0" fontId="7" fillId="0" borderId="18" xfId="0" applyFont="1" applyBorder="1" applyAlignment="1" applyProtection="1">
      <alignment horizontal="left" vertical="center"/>
      <protection hidden="1"/>
    </xf>
    <xf numFmtId="0" fontId="7" fillId="0" borderId="19" xfId="0" applyFont="1" applyBorder="1" applyAlignment="1" applyProtection="1">
      <alignment horizontal="left" vertical="center"/>
      <protection hidden="1"/>
    </xf>
    <xf numFmtId="0" fontId="7" fillId="0" borderId="15" xfId="0" applyFont="1" applyBorder="1" applyAlignment="1" applyProtection="1">
      <alignment horizontal="left" vertical="center"/>
      <protection hidden="1"/>
    </xf>
    <xf numFmtId="0" fontId="7" fillId="0" borderId="20" xfId="0" applyFont="1" applyBorder="1" applyAlignment="1" applyProtection="1">
      <alignment horizontal="left" vertical="center"/>
      <protection hidden="1"/>
    </xf>
    <xf numFmtId="0" fontId="7" fillId="0" borderId="21" xfId="0" applyFont="1" applyBorder="1" applyAlignment="1" applyProtection="1">
      <alignment horizontal="left" vertical="center"/>
      <protection hidden="1"/>
    </xf>
    <xf numFmtId="0" fontId="5" fillId="0" borderId="92" xfId="0" applyFont="1" applyBorder="1" applyAlignment="1" applyProtection="1">
      <alignment horizontal="center" vertical="center"/>
      <protection hidden="1"/>
    </xf>
    <xf numFmtId="3" fontId="5" fillId="0" borderId="92" xfId="0" applyNumberFormat="1" applyFont="1" applyBorder="1" applyAlignment="1" applyProtection="1">
      <alignment horizontal="center" vertical="center"/>
      <protection hidden="1"/>
    </xf>
    <xf numFmtId="3" fontId="5" fillId="0" borderId="107" xfId="0" applyNumberFormat="1" applyFont="1" applyBorder="1" applyAlignment="1" applyProtection="1">
      <alignment horizontal="center" vertical="center"/>
      <protection hidden="1"/>
    </xf>
    <xf numFmtId="0" fontId="5" fillId="0" borderId="77" xfId="0" applyFont="1" applyBorder="1" applyAlignment="1" applyProtection="1">
      <alignment horizontal="center" vertical="center"/>
      <protection hidden="1"/>
    </xf>
    <xf numFmtId="0" fontId="5" fillId="0" borderId="80" xfId="0" applyFont="1" applyBorder="1" applyAlignment="1" applyProtection="1">
      <alignment horizontal="center" vertical="center"/>
      <protection hidden="1"/>
    </xf>
    <xf numFmtId="0" fontId="28" fillId="3" borderId="88" xfId="0" applyFont="1" applyFill="1" applyBorder="1" applyAlignment="1" applyProtection="1">
      <alignment horizontal="center" vertical="center"/>
      <protection hidden="1"/>
    </xf>
    <xf numFmtId="0" fontId="7" fillId="0" borderId="57" xfId="0" applyFont="1" applyBorder="1" applyAlignment="1" applyProtection="1">
      <alignment horizontal="left" vertical="center"/>
      <protection hidden="1"/>
    </xf>
    <xf numFmtId="0" fontId="5" fillId="0" borderId="40" xfId="0" applyFont="1" applyBorder="1" applyAlignment="1" applyProtection="1">
      <alignment horizontal="center" vertical="center"/>
      <protection hidden="1"/>
    </xf>
    <xf numFmtId="0" fontId="5" fillId="0" borderId="44" xfId="0" applyFont="1" applyBorder="1" applyAlignment="1" applyProtection="1">
      <alignment horizontal="center" vertical="center"/>
      <protection hidden="1"/>
    </xf>
    <xf numFmtId="0" fontId="5" fillId="0" borderId="61" xfId="0" applyFont="1" applyBorder="1" applyAlignment="1" applyProtection="1">
      <alignment horizontal="center" vertical="center"/>
      <protection hidden="1"/>
    </xf>
    <xf numFmtId="0" fontId="5" fillId="4" borderId="55" xfId="0" applyFont="1" applyFill="1" applyBorder="1" applyAlignment="1" applyProtection="1">
      <alignment horizontal="left" vertical="center"/>
      <protection hidden="1"/>
    </xf>
    <xf numFmtId="0" fontId="16" fillId="0" borderId="0" xfId="0" applyFont="1" applyAlignment="1" applyProtection="1">
      <alignment horizontal="left" vertical="center" wrapText="1"/>
      <protection hidden="1"/>
    </xf>
    <xf numFmtId="0" fontId="0" fillId="0" borderId="9" xfId="0" applyBorder="1" applyAlignment="1">
      <alignment horizontal="left" vertical="center"/>
    </xf>
    <xf numFmtId="0" fontId="7" fillId="0" borderId="51" xfId="0" applyFont="1" applyBorder="1" applyAlignment="1" applyProtection="1">
      <alignment horizontal="left" vertical="center"/>
      <protection hidden="1"/>
    </xf>
    <xf numFmtId="0" fontId="0" fillId="0" borderId="52" xfId="0" applyBorder="1" applyAlignment="1">
      <alignment horizontal="left" vertical="center"/>
    </xf>
    <xf numFmtId="0" fontId="28" fillId="3" borderId="72" xfId="0" applyFont="1" applyFill="1" applyBorder="1" applyAlignment="1" applyProtection="1">
      <alignment horizontal="center" vertical="center" wrapText="1"/>
      <protection hidden="1"/>
    </xf>
    <xf numFmtId="0" fontId="17" fillId="0" borderId="0" xfId="0" applyFont="1" applyAlignment="1" applyProtection="1">
      <alignment horizontal="center" vertical="center"/>
      <protection hidden="1"/>
    </xf>
    <xf numFmtId="0" fontId="28" fillId="3" borderId="72" xfId="0" applyFont="1" applyFill="1" applyBorder="1" applyAlignment="1" applyProtection="1">
      <alignment horizontal="center" vertical="center"/>
      <protection hidden="1"/>
    </xf>
    <xf numFmtId="0" fontId="28" fillId="3" borderId="59" xfId="0" applyFont="1" applyFill="1" applyBorder="1" applyAlignment="1" applyProtection="1">
      <alignment horizontal="center" vertical="center"/>
      <protection hidden="1"/>
    </xf>
    <xf numFmtId="0" fontId="7" fillId="0" borderId="95" xfId="0" applyFont="1" applyBorder="1" applyAlignment="1" applyProtection="1">
      <alignment horizontal="left" vertical="center"/>
      <protection hidden="1"/>
    </xf>
    <xf numFmtId="0" fontId="7" fillId="0" borderId="96" xfId="0" applyFont="1" applyBorder="1" applyAlignment="1" applyProtection="1">
      <alignment horizontal="left" vertical="center"/>
      <protection hidden="1"/>
    </xf>
    <xf numFmtId="0" fontId="16" fillId="0" borderId="0" xfId="0" applyFont="1" applyAlignment="1" applyProtection="1">
      <alignment horizontal="left" vertical="center"/>
      <protection hidden="1"/>
    </xf>
  </cellXfs>
  <cellStyles count="6">
    <cellStyle name="Millares [0]" xfId="5" builtinId="6"/>
    <cellStyle name="Moneda" xfId="1" builtinId="4"/>
    <cellStyle name="Normal" xfId="0" builtinId="0"/>
    <cellStyle name="Normal 2" xfId="4" xr:uid="{00000000-0005-0000-0000-000002000000}"/>
    <cellStyle name="Normal 3" xfId="3" xr:uid="{00000000-0005-0000-0000-000003000000}"/>
    <cellStyle name="Porcentaje" xfId="2" builtinId="5"/>
  </cellStyles>
  <dxfs count="0"/>
  <tableStyles count="0" defaultTableStyle="TableStyleMedium2" defaultPivotStyle="PivotStyleLight16"/>
  <colors>
    <mruColors>
      <color rgb="FFCC0000"/>
      <color rgb="FFB43737"/>
      <color rgb="FFA5002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1277672</xdr:colOff>
      <xdr:row>6</xdr:row>
      <xdr:rowOff>127705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DE49CBA-D415-49D4-9FF2-5263DF196C9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138" t="1140" r="64824" b="88150"/>
        <a:stretch/>
      </xdr:blipFill>
      <xdr:spPr bwMode="auto">
        <a:xfrm>
          <a:off x="0" y="0"/>
          <a:ext cx="2366243" cy="142038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11</xdr:col>
      <xdr:colOff>0</xdr:colOff>
      <xdr:row>0</xdr:row>
      <xdr:rowOff>27216</xdr:rowOff>
    </xdr:from>
    <xdr:to>
      <xdr:col>12</xdr:col>
      <xdr:colOff>1238391</xdr:colOff>
      <xdr:row>6</xdr:row>
      <xdr:rowOff>154921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94B3D29-53CA-4BC6-81ED-2B2D5E46444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999" t="1140" r="8289" b="88150"/>
        <a:stretch/>
      </xdr:blipFill>
      <xdr:spPr bwMode="auto">
        <a:xfrm>
          <a:off x="15648214" y="27216"/>
          <a:ext cx="2655535" cy="142038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A1:AK231"/>
  <sheetViews>
    <sheetView showGridLines="0" tabSelected="1" zoomScale="68" zoomScaleNormal="70" workbookViewId="0">
      <selection activeCell="A7" sqref="A7:M7"/>
    </sheetView>
  </sheetViews>
  <sheetFormatPr baseColWidth="10" defaultColWidth="0" defaultRowHeight="15.75" zeroHeight="1" x14ac:dyDescent="0.25"/>
  <cols>
    <col min="1" max="1" width="16.28515625" style="1" customWidth="1"/>
    <col min="2" max="2" width="19.5703125" style="1" customWidth="1"/>
    <col min="3" max="3" width="23.140625" style="1" customWidth="1"/>
    <col min="4" max="4" width="23" style="1" customWidth="1"/>
    <col min="5" max="5" width="21.85546875" style="1" customWidth="1"/>
    <col min="6" max="6" width="23.140625" style="1" customWidth="1"/>
    <col min="7" max="7" width="22.140625" style="1" customWidth="1"/>
    <col min="8" max="8" width="23.5703125" style="1" customWidth="1"/>
    <col min="9" max="10" width="20.85546875" style="1" customWidth="1"/>
    <col min="11" max="11" width="20.7109375" style="1" customWidth="1"/>
    <col min="12" max="12" width="21.140625" style="1" customWidth="1"/>
    <col min="13" max="13" width="21.140625" style="43" customWidth="1"/>
    <col min="14" max="14" width="2.7109375" style="20" customWidth="1"/>
    <col min="15" max="22" width="11.85546875" style="20" hidden="1" customWidth="1"/>
    <col min="23" max="37" width="11.85546875" style="3" hidden="1" customWidth="1"/>
    <col min="38" max="16384" width="11.85546875" style="1" hidden="1"/>
  </cols>
  <sheetData>
    <row r="1" spans="1:37" x14ac:dyDescent="0.25"/>
    <row r="2" spans="1:37" ht="15.75" customHeight="1" x14ac:dyDescent="0.25"/>
    <row r="3" spans="1:37" ht="15.75" customHeight="1" x14ac:dyDescent="0.25"/>
    <row r="4" spans="1:37" ht="15.75" customHeight="1" x14ac:dyDescent="0.25"/>
    <row r="5" spans="1:37" ht="15.75" customHeight="1" x14ac:dyDescent="0.25"/>
    <row r="6" spans="1:37" ht="21" x14ac:dyDescent="0.25">
      <c r="A6" s="261" t="s">
        <v>85</v>
      </c>
      <c r="B6" s="261"/>
      <c r="C6" s="261"/>
      <c r="D6" s="261"/>
      <c r="E6" s="261"/>
      <c r="F6" s="261"/>
      <c r="G6" s="261"/>
      <c r="H6" s="261"/>
      <c r="I6" s="261"/>
      <c r="J6" s="261"/>
      <c r="K6" s="261"/>
      <c r="L6" s="261"/>
      <c r="M6" s="261"/>
    </row>
    <row r="7" spans="1:37" ht="28.5" x14ac:dyDescent="0.25">
      <c r="A7" s="262" t="str">
        <f>+A11</f>
        <v>CORPORACION UNIVERSITARIA LASALLISTA</v>
      </c>
      <c r="B7" s="262"/>
      <c r="C7" s="262"/>
      <c r="D7" s="262"/>
      <c r="E7" s="262"/>
      <c r="F7" s="262"/>
      <c r="G7" s="262"/>
      <c r="H7" s="262"/>
      <c r="I7" s="262"/>
      <c r="J7" s="262"/>
      <c r="K7" s="262"/>
      <c r="L7" s="262"/>
      <c r="M7" s="262"/>
    </row>
    <row r="8" spans="1:37" ht="18.75" x14ac:dyDescent="0.25">
      <c r="A8" s="263" t="s">
        <v>63</v>
      </c>
      <c r="B8" s="263"/>
      <c r="C8" s="263"/>
      <c r="D8" s="263"/>
      <c r="E8" s="263"/>
      <c r="F8" s="263"/>
      <c r="G8" s="263"/>
      <c r="H8" s="263"/>
      <c r="I8" s="263"/>
      <c r="J8" s="263"/>
      <c r="K8" s="263"/>
      <c r="L8" s="263"/>
      <c r="M8" s="263"/>
    </row>
    <row r="9" spans="1:37" s="36" customFormat="1" ht="15" x14ac:dyDescent="0.25">
      <c r="A9" s="312" t="s">
        <v>107</v>
      </c>
      <c r="B9" s="312"/>
      <c r="C9" s="312"/>
      <c r="D9" s="312"/>
      <c r="E9" s="312"/>
      <c r="F9" s="312"/>
      <c r="G9" s="312"/>
      <c r="H9" s="312"/>
      <c r="I9" s="312"/>
      <c r="J9" s="312"/>
      <c r="K9" s="312"/>
      <c r="L9" s="312"/>
      <c r="M9" s="312"/>
      <c r="N9" s="41"/>
      <c r="O9" s="41"/>
      <c r="P9" s="41"/>
      <c r="Q9" s="41"/>
      <c r="R9" s="41"/>
      <c r="S9" s="41"/>
      <c r="T9" s="41"/>
      <c r="U9" s="41"/>
      <c r="V9" s="41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</row>
    <row r="10" spans="1:37" ht="21" customHeight="1" x14ac:dyDescent="0.25">
      <c r="B10" s="3"/>
      <c r="C10" s="3"/>
      <c r="D10" s="3"/>
      <c r="E10" s="3"/>
    </row>
    <row r="11" spans="1:37" ht="15.75" customHeight="1" x14ac:dyDescent="0.25">
      <c r="A11" s="3" t="s">
        <v>126</v>
      </c>
      <c r="B11" s="3" t="s">
        <v>122</v>
      </c>
      <c r="C11" s="3" t="s">
        <v>123</v>
      </c>
      <c r="D11" s="3">
        <v>1</v>
      </c>
      <c r="E11" s="3" t="s">
        <v>124</v>
      </c>
      <c r="F11" s="3"/>
    </row>
    <row r="12" spans="1:37" ht="26.25" x14ac:dyDescent="0.25">
      <c r="A12" s="51" t="s">
        <v>13</v>
      </c>
      <c r="B12" s="51"/>
      <c r="C12" s="51" t="s">
        <v>86</v>
      </c>
      <c r="D12" s="51"/>
      <c r="E12" s="51"/>
      <c r="F12" s="51"/>
      <c r="G12" s="51" t="s">
        <v>18</v>
      </c>
      <c r="H12" s="51"/>
      <c r="I12" s="51" t="s">
        <v>19</v>
      </c>
      <c r="J12" s="31"/>
    </row>
    <row r="13" spans="1:37" ht="26.25" x14ac:dyDescent="0.25">
      <c r="A13" s="4" t="str">
        <f>+IF(B11="O","OFICIAL",IF(B11="P","PRIVADA","RÉGIMEN ESPECIAL"))</f>
        <v>PRIVADA</v>
      </c>
      <c r="B13" s="4"/>
      <c r="C13" s="4" t="str">
        <f>+IF(C11="U","UNIVERSIDAD",IF(C11="I.T.","INSTITUCIÓN TECNOLÓGICA",IF(C11="T.P.","INSTITUCIÓN TÉCNICA PROFESIONAL","INST. UNIVERSITARIA / ESC. TECNOLÓGICA ")))</f>
        <v xml:space="preserve">INST. UNIVERSITARIA / ESC. TECNOLÓGICA </v>
      </c>
      <c r="D13" s="5"/>
      <c r="E13" s="4"/>
      <c r="F13" s="5"/>
      <c r="G13" s="6">
        <f>+D11</f>
        <v>1</v>
      </c>
      <c r="H13" s="4"/>
      <c r="I13" s="6" t="str">
        <f>+E11</f>
        <v>NO</v>
      </c>
      <c r="J13" s="6"/>
    </row>
    <row r="14" spans="1:37" ht="26.25" x14ac:dyDescent="0.25">
      <c r="C14" s="4" t="str">
        <f>+IF(C11="I.U./E.T","ESCUELA TECNOLÓGICA","")</f>
        <v/>
      </c>
    </row>
    <row r="15" spans="1:37" ht="26.25" x14ac:dyDescent="0.25">
      <c r="C15" s="4"/>
    </row>
    <row r="16" spans="1:37" ht="16.5" customHeight="1" thickBot="1" x14ac:dyDescent="0.3">
      <c r="B16" s="7"/>
    </row>
    <row r="17" spans="1:13" ht="43.5" customHeight="1" x14ac:dyDescent="0.25">
      <c r="G17" s="227" t="str">
        <f>+A11</f>
        <v>CORPORACION UNIVERSITARIA LASALLISTA</v>
      </c>
      <c r="H17" s="272" t="s">
        <v>88</v>
      </c>
    </row>
    <row r="18" spans="1:13" ht="43.5" customHeight="1" x14ac:dyDescent="0.25">
      <c r="A18" s="264" t="s">
        <v>87</v>
      </c>
      <c r="B18" s="264"/>
      <c r="C18" s="264"/>
      <c r="D18" s="264"/>
      <c r="E18" s="264"/>
      <c r="F18" s="265"/>
      <c r="G18" s="228"/>
      <c r="H18" s="273"/>
    </row>
    <row r="19" spans="1:13" ht="43.5" customHeight="1" thickBot="1" x14ac:dyDescent="0.3">
      <c r="G19" s="229"/>
      <c r="H19" s="274"/>
    </row>
    <row r="20" spans="1:13" ht="18.75" x14ac:dyDescent="0.25">
      <c r="A20" s="290" t="s">
        <v>0</v>
      </c>
      <c r="B20" s="291"/>
      <c r="C20" s="291"/>
      <c r="D20" s="291"/>
      <c r="E20" s="291"/>
      <c r="F20" s="292"/>
      <c r="G20" s="52">
        <f>+M34</f>
        <v>1869</v>
      </c>
      <c r="H20" s="53">
        <v>2466228</v>
      </c>
    </row>
    <row r="21" spans="1:13" ht="18.75" x14ac:dyDescent="0.25">
      <c r="A21" s="287" t="s">
        <v>20</v>
      </c>
      <c r="B21" s="288"/>
      <c r="C21" s="288"/>
      <c r="D21" s="288"/>
      <c r="E21" s="288"/>
      <c r="F21" s="289"/>
      <c r="G21" s="176">
        <f>+M32</f>
        <v>1833</v>
      </c>
      <c r="H21" s="177">
        <v>2284637</v>
      </c>
    </row>
    <row r="22" spans="1:13" ht="18.75" x14ac:dyDescent="0.25">
      <c r="A22" s="230" t="s">
        <v>21</v>
      </c>
      <c r="B22" s="231"/>
      <c r="C22" s="231"/>
      <c r="D22" s="231"/>
      <c r="E22" s="231"/>
      <c r="F22" s="232"/>
      <c r="G22" s="54">
        <f>+M33</f>
        <v>36</v>
      </c>
      <c r="H22" s="55">
        <v>181591</v>
      </c>
    </row>
    <row r="23" spans="1:13" ht="18.75" x14ac:dyDescent="0.25">
      <c r="A23" s="287" t="s">
        <v>22</v>
      </c>
      <c r="B23" s="288"/>
      <c r="C23" s="288"/>
      <c r="D23" s="288"/>
      <c r="E23" s="288"/>
      <c r="F23" s="289"/>
      <c r="G23" s="176">
        <f>+I115</f>
        <v>18</v>
      </c>
      <c r="H23" s="177">
        <v>12680</v>
      </c>
    </row>
    <row r="24" spans="1:13" ht="18.75" x14ac:dyDescent="0.25">
      <c r="A24" s="230" t="s">
        <v>64</v>
      </c>
      <c r="B24" s="231"/>
      <c r="C24" s="231"/>
      <c r="D24" s="231"/>
      <c r="E24" s="231"/>
      <c r="F24" s="232"/>
      <c r="G24" s="182">
        <v>1</v>
      </c>
      <c r="H24" s="183">
        <v>367</v>
      </c>
    </row>
    <row r="25" spans="1:13" ht="18.75" x14ac:dyDescent="0.25">
      <c r="A25" s="287" t="s">
        <v>60</v>
      </c>
      <c r="B25" s="288"/>
      <c r="C25" s="288"/>
      <c r="D25" s="288"/>
      <c r="E25" s="288"/>
      <c r="F25" s="289"/>
      <c r="G25" s="205">
        <f>F101</f>
        <v>0.12262773722627737</v>
      </c>
      <c r="H25" s="185">
        <v>8.8900000000000007E-2</v>
      </c>
    </row>
    <row r="26" spans="1:13" ht="19.5" thickBot="1" x14ac:dyDescent="0.3">
      <c r="A26" s="293" t="s">
        <v>119</v>
      </c>
      <c r="B26" s="294"/>
      <c r="C26" s="294"/>
      <c r="D26" s="294"/>
      <c r="E26" s="294"/>
      <c r="F26" s="295"/>
      <c r="G26" s="206">
        <v>0.74129353233830841</v>
      </c>
      <c r="H26" s="207">
        <v>0.70268091860522797</v>
      </c>
    </row>
    <row r="27" spans="1:13" ht="15.75" customHeight="1" x14ac:dyDescent="0.25">
      <c r="A27" s="26" t="s">
        <v>113</v>
      </c>
    </row>
    <row r="28" spans="1:13" x14ac:dyDescent="0.25">
      <c r="A28" s="35" t="s">
        <v>67</v>
      </c>
      <c r="H28" s="9"/>
      <c r="I28" s="9"/>
      <c r="J28" s="9"/>
      <c r="K28" s="9"/>
      <c r="L28" s="9"/>
      <c r="M28" s="44"/>
    </row>
    <row r="29" spans="1:13" ht="23.25" customHeight="1" x14ac:dyDescent="0.25">
      <c r="A29" s="35"/>
      <c r="H29" s="9"/>
      <c r="I29" s="9"/>
      <c r="J29" s="9"/>
      <c r="K29" s="9"/>
      <c r="L29" s="9"/>
      <c r="M29" s="44"/>
    </row>
    <row r="30" spans="1:13" ht="21.75" thickBot="1" x14ac:dyDescent="0.3">
      <c r="A30" s="10" t="s">
        <v>43</v>
      </c>
      <c r="K30" s="11"/>
      <c r="L30" s="11"/>
      <c r="M30" s="45"/>
    </row>
    <row r="31" spans="1:13" ht="19.5" thickBot="1" x14ac:dyDescent="0.3">
      <c r="A31" s="225" t="s">
        <v>44</v>
      </c>
      <c r="B31" s="226"/>
      <c r="C31" s="137">
        <v>2012</v>
      </c>
      <c r="D31" s="137">
        <v>2013</v>
      </c>
      <c r="E31" s="137">
        <v>2014</v>
      </c>
      <c r="F31" s="137">
        <v>2015</v>
      </c>
      <c r="G31" s="138">
        <v>2016</v>
      </c>
      <c r="H31" s="138">
        <v>2017</v>
      </c>
      <c r="I31" s="138">
        <v>2018</v>
      </c>
      <c r="J31" s="138">
        <v>2019</v>
      </c>
      <c r="K31" s="138">
        <v>2020</v>
      </c>
      <c r="L31" s="138">
        <v>2021</v>
      </c>
      <c r="M31" s="139">
        <v>2022</v>
      </c>
    </row>
    <row r="32" spans="1:13" ht="18.75" x14ac:dyDescent="0.25">
      <c r="A32" s="251" t="s">
        <v>23</v>
      </c>
      <c r="B32" s="252"/>
      <c r="C32" s="59">
        <v>1394</v>
      </c>
      <c r="D32" s="56">
        <v>1531</v>
      </c>
      <c r="E32" s="56">
        <v>1565</v>
      </c>
      <c r="F32" s="56">
        <v>1654</v>
      </c>
      <c r="G32" s="56">
        <v>1647</v>
      </c>
      <c r="H32" s="57">
        <v>1688</v>
      </c>
      <c r="I32" s="57">
        <v>1635</v>
      </c>
      <c r="J32" s="58">
        <v>1544</v>
      </c>
      <c r="K32" s="58">
        <v>1574</v>
      </c>
      <c r="L32" s="58">
        <v>1769</v>
      </c>
      <c r="M32" s="61">
        <v>1833</v>
      </c>
    </row>
    <row r="33" spans="1:14" ht="18.75" x14ac:dyDescent="0.25">
      <c r="A33" s="245" t="s">
        <v>24</v>
      </c>
      <c r="B33" s="246"/>
      <c r="C33" s="60">
        <v>39</v>
      </c>
      <c r="D33" s="12">
        <v>62</v>
      </c>
      <c r="E33" s="12">
        <v>53</v>
      </c>
      <c r="F33" s="12">
        <v>95</v>
      </c>
      <c r="G33" s="12">
        <v>39</v>
      </c>
      <c r="H33" s="27">
        <v>43</v>
      </c>
      <c r="I33" s="27">
        <v>33</v>
      </c>
      <c r="J33" s="32">
        <v>15</v>
      </c>
      <c r="K33" s="32">
        <v>0</v>
      </c>
      <c r="L33" s="32">
        <v>45</v>
      </c>
      <c r="M33" s="62">
        <v>36</v>
      </c>
    </row>
    <row r="34" spans="1:14" ht="19.5" thickBot="1" x14ac:dyDescent="0.3">
      <c r="A34" s="249" t="s">
        <v>8</v>
      </c>
      <c r="B34" s="250"/>
      <c r="C34" s="171">
        <f>+SUM(C32:C33)</f>
        <v>1433</v>
      </c>
      <c r="D34" s="172">
        <f t="shared" ref="D34:H34" si="0">+SUM(D32:D33)</f>
        <v>1593</v>
      </c>
      <c r="E34" s="172">
        <f t="shared" si="0"/>
        <v>1618</v>
      </c>
      <c r="F34" s="172">
        <f t="shared" si="0"/>
        <v>1749</v>
      </c>
      <c r="G34" s="172">
        <f t="shared" si="0"/>
        <v>1686</v>
      </c>
      <c r="H34" s="175">
        <f t="shared" si="0"/>
        <v>1731</v>
      </c>
      <c r="I34" s="175">
        <f>+SUM(I32:I33)</f>
        <v>1668</v>
      </c>
      <c r="J34" s="166">
        <f>+SUM(J32:J33)</f>
        <v>1559</v>
      </c>
      <c r="K34" s="166">
        <f>+SUM(K32:K33)</f>
        <v>1574</v>
      </c>
      <c r="L34" s="166">
        <f>+SUM(L32:L33)</f>
        <v>1814</v>
      </c>
      <c r="M34" s="167">
        <f>+SUM(M32:M33)</f>
        <v>1869</v>
      </c>
    </row>
    <row r="35" spans="1:14" ht="15.75" customHeight="1" x14ac:dyDescent="0.25">
      <c r="A35" s="26" t="s">
        <v>83</v>
      </c>
      <c r="H35" s="13"/>
      <c r="I35" s="13"/>
      <c r="J35" s="13"/>
      <c r="K35" s="13"/>
      <c r="L35" s="13"/>
      <c r="M35" s="46"/>
    </row>
    <row r="36" spans="1:14" ht="15.75" customHeight="1" x14ac:dyDescent="0.25">
      <c r="A36" s="14"/>
    </row>
    <row r="37" spans="1:14" ht="21.75" thickBot="1" x14ac:dyDescent="0.3">
      <c r="A37" s="10" t="s">
        <v>14</v>
      </c>
    </row>
    <row r="38" spans="1:14" ht="19.5" thickBot="1" x14ac:dyDescent="0.3">
      <c r="A38" s="225" t="s">
        <v>45</v>
      </c>
      <c r="B38" s="226"/>
      <c r="C38" s="136">
        <v>2012</v>
      </c>
      <c r="D38" s="137">
        <v>2013</v>
      </c>
      <c r="E38" s="137">
        <v>2014</v>
      </c>
      <c r="F38" s="137">
        <v>2015</v>
      </c>
      <c r="G38" s="138">
        <v>2016</v>
      </c>
      <c r="H38" s="138">
        <v>2017</v>
      </c>
      <c r="I38" s="138">
        <v>2018</v>
      </c>
      <c r="J38" s="138">
        <v>2019</v>
      </c>
      <c r="K38" s="138">
        <v>2020</v>
      </c>
      <c r="L38" s="138">
        <v>2021</v>
      </c>
      <c r="M38" s="139">
        <v>2022</v>
      </c>
    </row>
    <row r="39" spans="1:14" ht="18.75" x14ac:dyDescent="0.25">
      <c r="A39" s="275" t="s">
        <v>2</v>
      </c>
      <c r="B39" s="276"/>
      <c r="C39" s="67">
        <v>0</v>
      </c>
      <c r="D39" s="64">
        <v>0</v>
      </c>
      <c r="E39" s="64">
        <v>0</v>
      </c>
      <c r="F39" s="64">
        <v>0</v>
      </c>
      <c r="G39" s="64">
        <v>0</v>
      </c>
      <c r="H39" s="65">
        <v>0</v>
      </c>
      <c r="I39" s="65">
        <v>0</v>
      </c>
      <c r="J39" s="66">
        <v>0</v>
      </c>
      <c r="K39" s="66">
        <v>0</v>
      </c>
      <c r="L39" s="66">
        <v>0</v>
      </c>
      <c r="M39" s="68">
        <v>0</v>
      </c>
      <c r="N39" s="42"/>
    </row>
    <row r="40" spans="1:14" ht="18.75" x14ac:dyDescent="0.25">
      <c r="A40" s="233" t="s">
        <v>3</v>
      </c>
      <c r="B40" s="234"/>
      <c r="C40" s="69">
        <v>0</v>
      </c>
      <c r="D40" s="15">
        <v>0</v>
      </c>
      <c r="E40" s="15">
        <v>0</v>
      </c>
      <c r="F40" s="15">
        <v>0</v>
      </c>
      <c r="G40" s="15">
        <v>0</v>
      </c>
      <c r="H40" s="28">
        <v>0</v>
      </c>
      <c r="I40" s="28">
        <v>0</v>
      </c>
      <c r="J40" s="33">
        <v>0</v>
      </c>
      <c r="K40" s="33">
        <v>0</v>
      </c>
      <c r="L40" s="33">
        <v>0</v>
      </c>
      <c r="M40" s="70">
        <v>0</v>
      </c>
      <c r="N40" s="42"/>
    </row>
    <row r="41" spans="1:14" ht="18.75" x14ac:dyDescent="0.25">
      <c r="A41" s="233" t="s">
        <v>4</v>
      </c>
      <c r="B41" s="234"/>
      <c r="C41" s="69">
        <v>1394</v>
      </c>
      <c r="D41" s="15">
        <v>1531</v>
      </c>
      <c r="E41" s="15">
        <v>1565</v>
      </c>
      <c r="F41" s="15">
        <v>1654</v>
      </c>
      <c r="G41" s="15">
        <v>1647</v>
      </c>
      <c r="H41" s="28">
        <v>1688</v>
      </c>
      <c r="I41" s="28">
        <v>1635</v>
      </c>
      <c r="J41" s="33">
        <v>1544</v>
      </c>
      <c r="K41" s="33">
        <v>1574</v>
      </c>
      <c r="L41" s="33">
        <v>1769</v>
      </c>
      <c r="M41" s="70">
        <v>1833</v>
      </c>
      <c r="N41" s="42"/>
    </row>
    <row r="42" spans="1:14" ht="18.75" x14ac:dyDescent="0.25">
      <c r="A42" s="233" t="s">
        <v>5</v>
      </c>
      <c r="B42" s="234"/>
      <c r="C42" s="69">
        <v>39</v>
      </c>
      <c r="D42" s="15">
        <v>62</v>
      </c>
      <c r="E42" s="15">
        <v>33</v>
      </c>
      <c r="F42" s="15">
        <v>66</v>
      </c>
      <c r="G42" s="15">
        <v>21</v>
      </c>
      <c r="H42" s="28">
        <v>22</v>
      </c>
      <c r="I42" s="28">
        <v>21</v>
      </c>
      <c r="J42" s="33">
        <v>14</v>
      </c>
      <c r="K42" s="33">
        <v>0</v>
      </c>
      <c r="L42" s="33">
        <v>41</v>
      </c>
      <c r="M42" s="70">
        <v>29</v>
      </c>
      <c r="N42" s="42"/>
    </row>
    <row r="43" spans="1:14" ht="18.75" x14ac:dyDescent="0.25">
      <c r="A43" s="233" t="s">
        <v>6</v>
      </c>
      <c r="B43" s="234"/>
      <c r="C43" s="69">
        <v>0</v>
      </c>
      <c r="D43" s="15">
        <v>0</v>
      </c>
      <c r="E43" s="15">
        <v>20</v>
      </c>
      <c r="F43" s="15">
        <v>29</v>
      </c>
      <c r="G43" s="15">
        <v>18</v>
      </c>
      <c r="H43" s="28">
        <v>21</v>
      </c>
      <c r="I43" s="28">
        <v>12</v>
      </c>
      <c r="J43" s="33">
        <v>1</v>
      </c>
      <c r="K43" s="33">
        <v>0</v>
      </c>
      <c r="L43" s="33">
        <v>4</v>
      </c>
      <c r="M43" s="70">
        <v>7</v>
      </c>
      <c r="N43" s="42"/>
    </row>
    <row r="44" spans="1:14" ht="18.75" x14ac:dyDescent="0.25">
      <c r="A44" s="233" t="s">
        <v>7</v>
      </c>
      <c r="B44" s="234"/>
      <c r="C44" s="69">
        <v>0</v>
      </c>
      <c r="D44" s="15">
        <v>0</v>
      </c>
      <c r="E44" s="15">
        <v>0</v>
      </c>
      <c r="F44" s="15">
        <v>0</v>
      </c>
      <c r="G44" s="15">
        <v>0</v>
      </c>
      <c r="H44" s="28">
        <v>0</v>
      </c>
      <c r="I44" s="28">
        <v>0</v>
      </c>
      <c r="J44" s="33">
        <v>0</v>
      </c>
      <c r="K44" s="33">
        <v>0</v>
      </c>
      <c r="L44" s="33">
        <v>0</v>
      </c>
      <c r="M44" s="70">
        <v>0</v>
      </c>
      <c r="N44" s="42"/>
    </row>
    <row r="45" spans="1:14" ht="19.5" thickBot="1" x14ac:dyDescent="0.3">
      <c r="A45" s="249" t="s">
        <v>8</v>
      </c>
      <c r="B45" s="250"/>
      <c r="C45" s="174">
        <f>+SUM(C39:C44)</f>
        <v>1433</v>
      </c>
      <c r="D45" s="172">
        <f t="shared" ref="D45:I45" si="1">+SUM(D39:D44)</f>
        <v>1593</v>
      </c>
      <c r="E45" s="172">
        <f t="shared" si="1"/>
        <v>1618</v>
      </c>
      <c r="F45" s="172">
        <f t="shared" si="1"/>
        <v>1749</v>
      </c>
      <c r="G45" s="172">
        <f t="shared" si="1"/>
        <v>1686</v>
      </c>
      <c r="H45" s="175">
        <f t="shared" si="1"/>
        <v>1731</v>
      </c>
      <c r="I45" s="175">
        <f t="shared" si="1"/>
        <v>1668</v>
      </c>
      <c r="J45" s="166">
        <f>+SUM(J39:J44)</f>
        <v>1559</v>
      </c>
      <c r="K45" s="166">
        <f>+SUM(K39:K44)</f>
        <v>1574</v>
      </c>
      <c r="L45" s="166">
        <f>+SUM(L39:L44)</f>
        <v>1814</v>
      </c>
      <c r="M45" s="167">
        <f>+SUM(M39:M44)</f>
        <v>1869</v>
      </c>
    </row>
    <row r="46" spans="1:14" ht="15.75" customHeight="1" x14ac:dyDescent="0.25">
      <c r="A46" s="26" t="s">
        <v>83</v>
      </c>
    </row>
    <row r="47" spans="1:14" ht="31.5" customHeight="1" x14ac:dyDescent="0.25">
      <c r="A47" s="35" t="s">
        <v>62</v>
      </c>
    </row>
    <row r="48" spans="1:14" ht="21.75" thickBot="1" x14ac:dyDescent="0.3">
      <c r="A48" s="10" t="s">
        <v>25</v>
      </c>
    </row>
    <row r="49" spans="1:13" ht="19.5" thickBot="1" x14ac:dyDescent="0.3">
      <c r="A49" s="225" t="s">
        <v>38</v>
      </c>
      <c r="B49" s="226"/>
      <c r="C49" s="136">
        <v>2012</v>
      </c>
      <c r="D49" s="137">
        <v>2013</v>
      </c>
      <c r="E49" s="137">
        <v>2014</v>
      </c>
      <c r="F49" s="137">
        <v>2015</v>
      </c>
      <c r="G49" s="138">
        <v>2016</v>
      </c>
      <c r="H49" s="138">
        <v>2017</v>
      </c>
      <c r="I49" s="138">
        <v>2018</v>
      </c>
      <c r="J49" s="138">
        <v>2019</v>
      </c>
      <c r="K49" s="138">
        <v>2020</v>
      </c>
      <c r="L49" s="138">
        <v>2021</v>
      </c>
      <c r="M49" s="139">
        <v>2022</v>
      </c>
    </row>
    <row r="50" spans="1:13" ht="18.75" x14ac:dyDescent="0.25">
      <c r="A50" s="281" t="s">
        <v>26</v>
      </c>
      <c r="B50" s="282"/>
      <c r="C50" s="67">
        <v>200</v>
      </c>
      <c r="D50" s="64">
        <v>397</v>
      </c>
      <c r="E50" s="64">
        <v>456</v>
      </c>
      <c r="F50" s="64">
        <v>574</v>
      </c>
      <c r="G50" s="64">
        <v>664</v>
      </c>
      <c r="H50" s="65">
        <v>780</v>
      </c>
      <c r="I50" s="65">
        <v>755</v>
      </c>
      <c r="J50" s="66">
        <v>709</v>
      </c>
      <c r="K50" s="66">
        <v>715</v>
      </c>
      <c r="L50" s="66">
        <v>801</v>
      </c>
      <c r="M50" s="68">
        <v>819</v>
      </c>
    </row>
    <row r="51" spans="1:13" ht="18.75" x14ac:dyDescent="0.25">
      <c r="A51" s="279" t="s">
        <v>46</v>
      </c>
      <c r="B51" s="280"/>
      <c r="C51" s="69">
        <v>0</v>
      </c>
      <c r="D51" s="15">
        <v>0</v>
      </c>
      <c r="E51" s="15">
        <v>0</v>
      </c>
      <c r="F51" s="15">
        <v>0</v>
      </c>
      <c r="G51" s="15">
        <v>0</v>
      </c>
      <c r="H51" s="28">
        <v>0</v>
      </c>
      <c r="I51" s="28">
        <v>0</v>
      </c>
      <c r="J51" s="33">
        <v>0</v>
      </c>
      <c r="K51" s="33">
        <v>0</v>
      </c>
      <c r="L51" s="33">
        <v>0</v>
      </c>
      <c r="M51" s="70">
        <v>0</v>
      </c>
    </row>
    <row r="52" spans="1:13" ht="18.75" x14ac:dyDescent="0.25">
      <c r="A52" s="279" t="s">
        <v>27</v>
      </c>
      <c r="B52" s="280"/>
      <c r="C52" s="69">
        <v>82</v>
      </c>
      <c r="D52" s="15">
        <v>93</v>
      </c>
      <c r="E52" s="15">
        <v>88</v>
      </c>
      <c r="F52" s="15">
        <v>95</v>
      </c>
      <c r="G52" s="15">
        <v>102</v>
      </c>
      <c r="H52" s="28">
        <v>97</v>
      </c>
      <c r="I52" s="28">
        <v>120</v>
      </c>
      <c r="J52" s="33">
        <v>111</v>
      </c>
      <c r="K52" s="33">
        <v>111</v>
      </c>
      <c r="L52" s="33">
        <v>140</v>
      </c>
      <c r="M52" s="70">
        <v>138</v>
      </c>
    </row>
    <row r="53" spans="1:13" ht="18.75" x14ac:dyDescent="0.25">
      <c r="A53" s="279" t="s">
        <v>47</v>
      </c>
      <c r="B53" s="280"/>
      <c r="C53" s="69">
        <v>22</v>
      </c>
      <c r="D53" s="15">
        <v>29</v>
      </c>
      <c r="E53" s="15">
        <v>16</v>
      </c>
      <c r="F53" s="15">
        <v>18</v>
      </c>
      <c r="G53" s="15">
        <v>16</v>
      </c>
      <c r="H53" s="28">
        <v>8</v>
      </c>
      <c r="I53" s="28">
        <v>11</v>
      </c>
      <c r="J53" s="33">
        <v>9</v>
      </c>
      <c r="K53" s="33">
        <v>0</v>
      </c>
      <c r="L53" s="33">
        <v>18</v>
      </c>
      <c r="M53" s="70">
        <v>22</v>
      </c>
    </row>
    <row r="54" spans="1:13" ht="18.75" x14ac:dyDescent="0.25">
      <c r="A54" s="279" t="s">
        <v>48</v>
      </c>
      <c r="B54" s="280"/>
      <c r="C54" s="69">
        <v>461</v>
      </c>
      <c r="D54" s="15">
        <v>465</v>
      </c>
      <c r="E54" s="15">
        <v>451</v>
      </c>
      <c r="F54" s="15">
        <v>455</v>
      </c>
      <c r="G54" s="15">
        <v>422</v>
      </c>
      <c r="H54" s="28">
        <v>380</v>
      </c>
      <c r="I54" s="28">
        <v>357</v>
      </c>
      <c r="J54" s="33">
        <v>345</v>
      </c>
      <c r="K54" s="33">
        <v>386</v>
      </c>
      <c r="L54" s="33">
        <v>446</v>
      </c>
      <c r="M54" s="70">
        <v>464</v>
      </c>
    </row>
    <row r="55" spans="1:13" ht="18.75" x14ac:dyDescent="0.25">
      <c r="A55" s="279" t="s">
        <v>59</v>
      </c>
      <c r="B55" s="280"/>
      <c r="C55" s="69">
        <v>229</v>
      </c>
      <c r="D55" s="15">
        <v>222</v>
      </c>
      <c r="E55" s="15">
        <v>198</v>
      </c>
      <c r="F55" s="15">
        <v>162</v>
      </c>
      <c r="G55" s="15">
        <v>121</v>
      </c>
      <c r="H55" s="28">
        <v>114</v>
      </c>
      <c r="I55" s="28">
        <v>101</v>
      </c>
      <c r="J55" s="33">
        <v>92</v>
      </c>
      <c r="K55" s="33">
        <v>85</v>
      </c>
      <c r="L55" s="33">
        <v>110</v>
      </c>
      <c r="M55" s="70">
        <v>94</v>
      </c>
    </row>
    <row r="56" spans="1:13" ht="18.75" x14ac:dyDescent="0.25">
      <c r="A56" s="279" t="s">
        <v>49</v>
      </c>
      <c r="B56" s="280"/>
      <c r="C56" s="69">
        <v>439</v>
      </c>
      <c r="D56" s="15">
        <v>387</v>
      </c>
      <c r="E56" s="15">
        <v>409</v>
      </c>
      <c r="F56" s="15">
        <v>445</v>
      </c>
      <c r="G56" s="15">
        <v>361</v>
      </c>
      <c r="H56" s="28">
        <v>352</v>
      </c>
      <c r="I56" s="28">
        <v>324</v>
      </c>
      <c r="J56" s="33">
        <v>293</v>
      </c>
      <c r="K56" s="33">
        <v>277</v>
      </c>
      <c r="L56" s="33">
        <v>289</v>
      </c>
      <c r="M56" s="70">
        <v>297</v>
      </c>
    </row>
    <row r="57" spans="1:13" ht="18.75" x14ac:dyDescent="0.25">
      <c r="A57" s="279" t="s">
        <v>28</v>
      </c>
      <c r="B57" s="280"/>
      <c r="C57" s="69">
        <v>0</v>
      </c>
      <c r="D57" s="15">
        <v>0</v>
      </c>
      <c r="E57" s="15">
        <v>0</v>
      </c>
      <c r="F57" s="15">
        <v>0</v>
      </c>
      <c r="G57" s="15">
        <v>0</v>
      </c>
      <c r="H57" s="28">
        <v>0</v>
      </c>
      <c r="I57" s="28">
        <v>0</v>
      </c>
      <c r="J57" s="33">
        <v>0</v>
      </c>
      <c r="K57" s="33">
        <v>0</v>
      </c>
      <c r="L57" s="33">
        <v>0</v>
      </c>
      <c r="M57" s="70">
        <v>0</v>
      </c>
    </row>
    <row r="58" spans="1:13" ht="18.75" x14ac:dyDescent="0.25">
      <c r="A58" s="279" t="s">
        <v>115</v>
      </c>
      <c r="B58" s="280"/>
      <c r="C58" s="71">
        <v>0</v>
      </c>
      <c r="D58" s="48">
        <v>0</v>
      </c>
      <c r="E58" s="48">
        <v>0</v>
      </c>
      <c r="F58" s="48">
        <v>0</v>
      </c>
      <c r="G58" s="48">
        <v>0</v>
      </c>
      <c r="H58" s="49">
        <v>0</v>
      </c>
      <c r="I58" s="49">
        <v>0</v>
      </c>
      <c r="J58" s="72">
        <v>0</v>
      </c>
      <c r="K58" s="73">
        <v>0</v>
      </c>
      <c r="L58" s="73">
        <v>10</v>
      </c>
      <c r="M58" s="74">
        <v>35</v>
      </c>
    </row>
    <row r="59" spans="1:13" ht="19.5" thickBot="1" x14ac:dyDescent="0.3">
      <c r="A59" s="249" t="s">
        <v>8</v>
      </c>
      <c r="B59" s="250"/>
      <c r="C59" s="174">
        <f>+SUM(C50:C58)</f>
        <v>1433</v>
      </c>
      <c r="D59" s="172">
        <f>+SUM(D50:D58)</f>
        <v>1593</v>
      </c>
      <c r="E59" s="172">
        <f t="shared" ref="E59:L59" si="2">+SUM(E50:E58)</f>
        <v>1618</v>
      </c>
      <c r="F59" s="172">
        <f t="shared" si="2"/>
        <v>1749</v>
      </c>
      <c r="G59" s="172">
        <f t="shared" si="2"/>
        <v>1686</v>
      </c>
      <c r="H59" s="172">
        <f t="shared" si="2"/>
        <v>1731</v>
      </c>
      <c r="I59" s="172">
        <f t="shared" si="2"/>
        <v>1668</v>
      </c>
      <c r="J59" s="172">
        <f t="shared" si="2"/>
        <v>1559</v>
      </c>
      <c r="K59" s="172">
        <f t="shared" si="2"/>
        <v>1574</v>
      </c>
      <c r="L59" s="172">
        <f t="shared" si="2"/>
        <v>1814</v>
      </c>
      <c r="M59" s="167">
        <f>+SUM(M50:M58)</f>
        <v>1869</v>
      </c>
    </row>
    <row r="60" spans="1:13" ht="15.75" customHeight="1" x14ac:dyDescent="0.25">
      <c r="A60" s="26" t="s">
        <v>83</v>
      </c>
    </row>
    <row r="61" spans="1:13" ht="15.75" customHeight="1" x14ac:dyDescent="0.25"/>
    <row r="62" spans="1:13" ht="21.75" thickBot="1" x14ac:dyDescent="0.3">
      <c r="A62" s="10" t="s">
        <v>91</v>
      </c>
    </row>
    <row r="63" spans="1:13" ht="19.5" thickBot="1" x14ac:dyDescent="0.3">
      <c r="A63" s="140" t="s">
        <v>89</v>
      </c>
      <c r="B63" s="141"/>
      <c r="C63" s="141"/>
      <c r="D63" s="141"/>
      <c r="E63" s="141"/>
      <c r="F63" s="142"/>
      <c r="G63" s="138">
        <v>2016</v>
      </c>
      <c r="H63" s="138">
        <v>2017</v>
      </c>
      <c r="I63" s="138">
        <v>2018</v>
      </c>
      <c r="J63" s="138">
        <v>2019</v>
      </c>
      <c r="K63" s="138">
        <v>2020</v>
      </c>
      <c r="L63" s="138">
        <v>2021</v>
      </c>
      <c r="M63" s="139">
        <v>2022</v>
      </c>
    </row>
    <row r="64" spans="1:13" ht="18.75" x14ac:dyDescent="0.25">
      <c r="A64" s="184" t="s">
        <v>75</v>
      </c>
      <c r="B64" s="80"/>
      <c r="C64" s="80"/>
      <c r="D64" s="80"/>
      <c r="E64" s="80"/>
      <c r="F64" s="81"/>
      <c r="G64" s="82">
        <v>0</v>
      </c>
      <c r="H64" s="66">
        <v>0</v>
      </c>
      <c r="I64" s="66">
        <v>0</v>
      </c>
      <c r="J64" s="66">
        <v>0</v>
      </c>
      <c r="K64" s="58">
        <v>0</v>
      </c>
      <c r="L64" s="58">
        <v>0</v>
      </c>
      <c r="M64" s="61">
        <v>0</v>
      </c>
    </row>
    <row r="65" spans="1:13" ht="18.75" x14ac:dyDescent="0.25">
      <c r="A65" s="76" t="s">
        <v>73</v>
      </c>
      <c r="B65" s="38"/>
      <c r="C65" s="38"/>
      <c r="D65" s="38"/>
      <c r="E65" s="38"/>
      <c r="F65" s="77"/>
      <c r="G65" s="75">
        <v>102</v>
      </c>
      <c r="H65" s="33">
        <v>97</v>
      </c>
      <c r="I65" s="33">
        <v>120</v>
      </c>
      <c r="J65" s="33">
        <v>111</v>
      </c>
      <c r="K65" s="32">
        <v>111</v>
      </c>
      <c r="L65" s="32">
        <v>140</v>
      </c>
      <c r="M65" s="62">
        <v>138</v>
      </c>
    </row>
    <row r="66" spans="1:13" ht="18.75" x14ac:dyDescent="0.25">
      <c r="A66" s="76" t="s">
        <v>70</v>
      </c>
      <c r="B66" s="38"/>
      <c r="C66" s="38"/>
      <c r="D66" s="38"/>
      <c r="E66" s="38"/>
      <c r="F66" s="77"/>
      <c r="G66" s="75">
        <v>0</v>
      </c>
      <c r="H66" s="33">
        <v>0</v>
      </c>
      <c r="I66" s="33">
        <v>0</v>
      </c>
      <c r="J66" s="33">
        <v>0</v>
      </c>
      <c r="K66" s="32">
        <v>0</v>
      </c>
      <c r="L66" s="32">
        <v>0</v>
      </c>
      <c r="M66" s="62">
        <v>0</v>
      </c>
    </row>
    <row r="67" spans="1:13" ht="18.75" x14ac:dyDescent="0.25">
      <c r="A67" s="78" t="s">
        <v>72</v>
      </c>
      <c r="B67" s="39"/>
      <c r="C67" s="39"/>
      <c r="D67" s="39"/>
      <c r="E67" s="39"/>
      <c r="F67" s="79"/>
      <c r="G67" s="75">
        <v>334</v>
      </c>
      <c r="H67" s="33">
        <v>287</v>
      </c>
      <c r="I67" s="33">
        <v>261</v>
      </c>
      <c r="J67" s="33">
        <v>255</v>
      </c>
      <c r="K67" s="32">
        <v>286</v>
      </c>
      <c r="L67" s="32">
        <v>330</v>
      </c>
      <c r="M67" s="62">
        <v>340</v>
      </c>
    </row>
    <row r="68" spans="1:13" ht="18.75" x14ac:dyDescent="0.25">
      <c r="A68" s="78" t="s">
        <v>68</v>
      </c>
      <c r="B68" s="39"/>
      <c r="C68" s="39"/>
      <c r="D68" s="39"/>
      <c r="E68" s="39"/>
      <c r="F68" s="79"/>
      <c r="G68" s="75">
        <v>209</v>
      </c>
      <c r="H68" s="33">
        <v>207</v>
      </c>
      <c r="I68" s="33">
        <v>197</v>
      </c>
      <c r="J68" s="33">
        <v>182</v>
      </c>
      <c r="K68" s="32">
        <v>185</v>
      </c>
      <c r="L68" s="32">
        <v>226</v>
      </c>
      <c r="M68" s="62">
        <v>218</v>
      </c>
    </row>
    <row r="69" spans="1:13" ht="18.75" x14ac:dyDescent="0.25">
      <c r="A69" s="78" t="s">
        <v>71</v>
      </c>
      <c r="B69" s="39"/>
      <c r="C69" s="39"/>
      <c r="D69" s="39"/>
      <c r="E69" s="39"/>
      <c r="F69" s="79"/>
      <c r="G69" s="75">
        <v>0</v>
      </c>
      <c r="H69" s="33">
        <v>0</v>
      </c>
      <c r="I69" s="33">
        <v>0</v>
      </c>
      <c r="J69" s="33">
        <v>0</v>
      </c>
      <c r="K69" s="32">
        <v>0</v>
      </c>
      <c r="L69" s="32">
        <v>0</v>
      </c>
      <c r="M69" s="62">
        <v>0</v>
      </c>
    </row>
    <row r="70" spans="1:13" ht="18.75" x14ac:dyDescent="0.25">
      <c r="A70" s="78" t="s">
        <v>78</v>
      </c>
      <c r="B70" s="39"/>
      <c r="C70" s="39"/>
      <c r="D70" s="39"/>
      <c r="E70" s="39"/>
      <c r="F70" s="79"/>
      <c r="G70" s="75">
        <v>39</v>
      </c>
      <c r="H70" s="33">
        <v>48</v>
      </c>
      <c r="I70" s="33">
        <v>50</v>
      </c>
      <c r="J70" s="33">
        <v>49</v>
      </c>
      <c r="K70" s="32">
        <v>68</v>
      </c>
      <c r="L70" s="32">
        <v>75</v>
      </c>
      <c r="M70" s="62">
        <v>103</v>
      </c>
    </row>
    <row r="71" spans="1:13" ht="18.75" x14ac:dyDescent="0.25">
      <c r="A71" s="76" t="s">
        <v>74</v>
      </c>
      <c r="B71" s="38"/>
      <c r="C71" s="38"/>
      <c r="D71" s="38"/>
      <c r="E71" s="38"/>
      <c r="F71" s="77"/>
      <c r="G71" s="75">
        <v>322</v>
      </c>
      <c r="H71" s="33">
        <v>309</v>
      </c>
      <c r="I71" s="33">
        <v>278</v>
      </c>
      <c r="J71" s="33">
        <v>244</v>
      </c>
      <c r="K71" s="32">
        <v>209</v>
      </c>
      <c r="L71" s="32">
        <v>225</v>
      </c>
      <c r="M71" s="62">
        <v>229</v>
      </c>
    </row>
    <row r="72" spans="1:13" ht="18.75" x14ac:dyDescent="0.25">
      <c r="A72" s="76" t="s">
        <v>69</v>
      </c>
      <c r="B72" s="38"/>
      <c r="C72" s="38"/>
      <c r="D72" s="38"/>
      <c r="E72" s="38"/>
      <c r="F72" s="77"/>
      <c r="G72" s="75">
        <v>664</v>
      </c>
      <c r="H72" s="33">
        <v>775</v>
      </c>
      <c r="I72" s="33">
        <v>751</v>
      </c>
      <c r="J72" s="33">
        <v>709</v>
      </c>
      <c r="K72" s="32">
        <v>715</v>
      </c>
      <c r="L72" s="32">
        <v>800</v>
      </c>
      <c r="M72" s="62">
        <v>819</v>
      </c>
    </row>
    <row r="73" spans="1:13" ht="18.75" x14ac:dyDescent="0.25">
      <c r="A73" s="76" t="s">
        <v>76</v>
      </c>
      <c r="B73" s="38"/>
      <c r="C73" s="38"/>
      <c r="D73" s="38"/>
      <c r="E73" s="38"/>
      <c r="F73" s="77"/>
      <c r="G73" s="75">
        <v>16</v>
      </c>
      <c r="H73" s="33">
        <v>8</v>
      </c>
      <c r="I73" s="33">
        <v>11</v>
      </c>
      <c r="J73" s="33">
        <v>9</v>
      </c>
      <c r="K73" s="32">
        <v>0</v>
      </c>
      <c r="L73" s="32">
        <v>18</v>
      </c>
      <c r="M73" s="62">
        <v>22</v>
      </c>
    </row>
    <row r="74" spans="1:13" ht="18.75" x14ac:dyDescent="0.25">
      <c r="A74" s="76" t="s">
        <v>77</v>
      </c>
      <c r="B74" s="38"/>
      <c r="C74" s="38"/>
      <c r="D74" s="38"/>
      <c r="E74" s="38"/>
      <c r="F74" s="77"/>
      <c r="G74" s="75">
        <v>0</v>
      </c>
      <c r="H74" s="33">
        <v>0</v>
      </c>
      <c r="I74" s="33">
        <v>0</v>
      </c>
      <c r="J74" s="33">
        <v>0</v>
      </c>
      <c r="K74" s="32">
        <v>0</v>
      </c>
      <c r="L74" s="32">
        <v>0</v>
      </c>
      <c r="M74" s="62">
        <v>0</v>
      </c>
    </row>
    <row r="75" spans="1:13" ht="18.75" x14ac:dyDescent="0.25">
      <c r="A75" s="76" t="s">
        <v>79</v>
      </c>
      <c r="B75" s="38"/>
      <c r="C75" s="38"/>
      <c r="D75" s="38"/>
      <c r="E75" s="38"/>
      <c r="F75" s="77"/>
      <c r="G75" s="75">
        <v>0</v>
      </c>
      <c r="H75" s="33">
        <v>0</v>
      </c>
      <c r="I75" s="33">
        <v>0</v>
      </c>
      <c r="J75" s="33">
        <v>0</v>
      </c>
      <c r="K75" s="32">
        <v>0</v>
      </c>
      <c r="L75" s="32">
        <v>0</v>
      </c>
      <c r="M75" s="62">
        <v>0</v>
      </c>
    </row>
    <row r="76" spans="1:13" ht="19.5" thickBot="1" x14ac:dyDescent="0.3">
      <c r="A76" s="168" t="s">
        <v>8</v>
      </c>
      <c r="B76" s="169"/>
      <c r="C76" s="169"/>
      <c r="D76" s="169"/>
      <c r="E76" s="169"/>
      <c r="F76" s="170"/>
      <c r="G76" s="171">
        <f t="shared" ref="G76:H76" si="3">+SUM(G64:G75)</f>
        <v>1686</v>
      </c>
      <c r="H76" s="172">
        <f t="shared" si="3"/>
        <v>1731</v>
      </c>
      <c r="I76" s="172">
        <f t="shared" ref="I76:M76" si="4">+SUM(I64:I75)</f>
        <v>1668</v>
      </c>
      <c r="J76" s="172">
        <f t="shared" si="4"/>
        <v>1559</v>
      </c>
      <c r="K76" s="172">
        <f t="shared" si="4"/>
        <v>1574</v>
      </c>
      <c r="L76" s="172">
        <f t="shared" si="4"/>
        <v>1814</v>
      </c>
      <c r="M76" s="173">
        <f t="shared" si="4"/>
        <v>1869</v>
      </c>
    </row>
    <row r="77" spans="1:13" ht="15.75" customHeight="1" x14ac:dyDescent="0.25">
      <c r="A77" s="26" t="s">
        <v>83</v>
      </c>
    </row>
    <row r="78" spans="1:13" ht="15.75" customHeight="1" x14ac:dyDescent="0.25">
      <c r="A78" s="26" t="s">
        <v>90</v>
      </c>
    </row>
    <row r="79" spans="1:13" ht="15.75" customHeight="1" x14ac:dyDescent="0.25">
      <c r="A79" s="26"/>
    </row>
    <row r="80" spans="1:13" ht="21.75" thickBot="1" x14ac:dyDescent="0.3">
      <c r="A80" s="10" t="s">
        <v>29</v>
      </c>
    </row>
    <row r="81" spans="1:13" ht="19.5" thickBot="1" x14ac:dyDescent="0.3">
      <c r="A81" s="225" t="s">
        <v>37</v>
      </c>
      <c r="B81" s="226"/>
      <c r="C81" s="143">
        <v>2012</v>
      </c>
      <c r="D81" s="144">
        <v>2013</v>
      </c>
      <c r="E81" s="144">
        <v>2014</v>
      </c>
      <c r="F81" s="144">
        <v>2015</v>
      </c>
      <c r="G81" s="145">
        <v>2016</v>
      </c>
      <c r="H81" s="145">
        <v>2017</v>
      </c>
      <c r="I81" s="146">
        <v>2018</v>
      </c>
      <c r="J81" s="145">
        <v>2019</v>
      </c>
      <c r="K81" s="145">
        <v>2020</v>
      </c>
      <c r="L81" s="145">
        <v>2021</v>
      </c>
      <c r="M81" s="139">
        <v>2022</v>
      </c>
    </row>
    <row r="82" spans="1:13" ht="18.75" x14ac:dyDescent="0.25">
      <c r="A82" s="283" t="s">
        <v>30</v>
      </c>
      <c r="B82" s="284"/>
      <c r="C82" s="83">
        <v>1433</v>
      </c>
      <c r="D82" s="84">
        <v>1593</v>
      </c>
      <c r="E82" s="84">
        <v>1618</v>
      </c>
      <c r="F82" s="84">
        <v>1749</v>
      </c>
      <c r="G82" s="84">
        <v>1686</v>
      </c>
      <c r="H82" s="85">
        <v>1731</v>
      </c>
      <c r="I82" s="85">
        <v>1668</v>
      </c>
      <c r="J82" s="85">
        <v>1559</v>
      </c>
      <c r="K82" s="86">
        <v>1574</v>
      </c>
      <c r="L82" s="86">
        <v>1814</v>
      </c>
      <c r="M82" s="87">
        <v>1869</v>
      </c>
    </row>
    <row r="83" spans="1:13" ht="18.75" x14ac:dyDescent="0.25">
      <c r="A83" s="233" t="s">
        <v>31</v>
      </c>
      <c r="B83" s="234"/>
      <c r="C83" s="63">
        <v>0</v>
      </c>
      <c r="D83" s="15">
        <v>0</v>
      </c>
      <c r="E83" s="15">
        <v>0</v>
      </c>
      <c r="F83" s="15">
        <v>0</v>
      </c>
      <c r="G83" s="15">
        <v>0</v>
      </c>
      <c r="H83" s="28">
        <v>0</v>
      </c>
      <c r="I83" s="28">
        <v>0</v>
      </c>
      <c r="J83" s="28">
        <v>0</v>
      </c>
      <c r="K83" s="32">
        <v>0</v>
      </c>
      <c r="L83" s="32">
        <v>0</v>
      </c>
      <c r="M83" s="88">
        <v>0</v>
      </c>
    </row>
    <row r="84" spans="1:13" ht="18.75" x14ac:dyDescent="0.25">
      <c r="A84" s="233" t="s">
        <v>32</v>
      </c>
      <c r="B84" s="234"/>
      <c r="C84" s="63">
        <v>0</v>
      </c>
      <c r="D84" s="15">
        <v>0</v>
      </c>
      <c r="E84" s="15">
        <v>0</v>
      </c>
      <c r="F84" s="15">
        <v>0</v>
      </c>
      <c r="G84" s="15">
        <v>0</v>
      </c>
      <c r="H84" s="28">
        <v>0</v>
      </c>
      <c r="I84" s="28">
        <v>0</v>
      </c>
      <c r="J84" s="28">
        <v>0</v>
      </c>
      <c r="K84" s="32">
        <v>0</v>
      </c>
      <c r="L84" s="32">
        <v>0</v>
      </c>
      <c r="M84" s="88">
        <v>0</v>
      </c>
    </row>
    <row r="85" spans="1:13" ht="18.75" x14ac:dyDescent="0.25">
      <c r="A85" s="233" t="s">
        <v>82</v>
      </c>
      <c r="B85" s="234"/>
      <c r="C85" s="89">
        <v>0</v>
      </c>
      <c r="D85" s="48">
        <v>0</v>
      </c>
      <c r="E85" s="48">
        <v>0</v>
      </c>
      <c r="F85" s="48">
        <v>0</v>
      </c>
      <c r="G85" s="48">
        <v>0</v>
      </c>
      <c r="H85" s="49">
        <v>0</v>
      </c>
      <c r="I85" s="49">
        <v>0</v>
      </c>
      <c r="J85" s="49">
        <v>0</v>
      </c>
      <c r="K85" s="73">
        <v>0</v>
      </c>
      <c r="L85" s="73">
        <v>0</v>
      </c>
      <c r="M85" s="74">
        <v>0</v>
      </c>
    </row>
    <row r="86" spans="1:13" ht="18.75" x14ac:dyDescent="0.25">
      <c r="A86" s="180" t="s">
        <v>116</v>
      </c>
      <c r="B86" s="181"/>
      <c r="C86" s="89">
        <v>0</v>
      </c>
      <c r="D86" s="48">
        <v>0</v>
      </c>
      <c r="E86" s="48">
        <v>0</v>
      </c>
      <c r="F86" s="48">
        <v>0</v>
      </c>
      <c r="G86" s="48">
        <v>0</v>
      </c>
      <c r="H86" s="49">
        <v>0</v>
      </c>
      <c r="I86" s="49">
        <v>0</v>
      </c>
      <c r="J86" s="49">
        <v>0</v>
      </c>
      <c r="K86" s="73">
        <v>0</v>
      </c>
      <c r="L86" s="73">
        <v>0</v>
      </c>
      <c r="M86" s="74">
        <v>0</v>
      </c>
    </row>
    <row r="87" spans="1:13" ht="19.5" thickBot="1" x14ac:dyDescent="0.3">
      <c r="A87" s="285" t="s">
        <v>8</v>
      </c>
      <c r="B87" s="286"/>
      <c r="C87" s="158">
        <f>+SUM(C82:C86)</f>
        <v>1433</v>
      </c>
      <c r="D87" s="164">
        <f t="shared" ref="D87:H87" si="5">+SUM(D82:D86)</f>
        <v>1593</v>
      </c>
      <c r="E87" s="164">
        <f t="shared" si="5"/>
        <v>1618</v>
      </c>
      <c r="F87" s="164">
        <f t="shared" si="5"/>
        <v>1749</v>
      </c>
      <c r="G87" s="164">
        <f t="shared" si="5"/>
        <v>1686</v>
      </c>
      <c r="H87" s="165">
        <f t="shared" si="5"/>
        <v>1731</v>
      </c>
      <c r="I87" s="165">
        <f>+SUM(I82:I86)</f>
        <v>1668</v>
      </c>
      <c r="J87" s="165">
        <f>+SUM(J82:J86)</f>
        <v>1559</v>
      </c>
      <c r="K87" s="166">
        <f>+SUM(K82:K86)</f>
        <v>1574</v>
      </c>
      <c r="L87" s="166">
        <f>+SUM(L82:L86)</f>
        <v>1814</v>
      </c>
      <c r="M87" s="167">
        <f>+SUM(M82:M86)</f>
        <v>1869</v>
      </c>
    </row>
    <row r="88" spans="1:13" ht="15.75" customHeight="1" x14ac:dyDescent="0.25">
      <c r="A88" s="26" t="s">
        <v>83</v>
      </c>
      <c r="H88" s="13"/>
      <c r="I88" s="13"/>
      <c r="J88" s="13"/>
      <c r="K88" s="13"/>
      <c r="L88" s="13"/>
      <c r="M88" s="46"/>
    </row>
    <row r="89" spans="1:13" x14ac:dyDescent="0.25">
      <c r="A89" s="26" t="s">
        <v>117</v>
      </c>
      <c r="G89" s="3"/>
      <c r="H89" s="3"/>
      <c r="I89" s="17"/>
      <c r="J89" s="17"/>
      <c r="K89" s="17"/>
      <c r="L89" s="17"/>
      <c r="M89" s="47"/>
    </row>
    <row r="90" spans="1:13" ht="18.75" x14ac:dyDescent="0.25">
      <c r="A90" s="16"/>
      <c r="G90" s="3"/>
      <c r="H90" s="3"/>
      <c r="I90" s="17"/>
      <c r="J90" s="17"/>
      <c r="K90" s="17"/>
      <c r="L90" s="17"/>
      <c r="M90" s="47"/>
    </row>
    <row r="91" spans="1:13" ht="21.75" thickBot="1" x14ac:dyDescent="0.3">
      <c r="A91" s="10" t="s">
        <v>33</v>
      </c>
    </row>
    <row r="92" spans="1:13" ht="19.5" thickBot="1" x14ac:dyDescent="0.3">
      <c r="A92" s="225" t="s">
        <v>36</v>
      </c>
      <c r="B92" s="226"/>
      <c r="C92" s="143">
        <v>2012</v>
      </c>
      <c r="D92" s="144">
        <v>2013</v>
      </c>
      <c r="E92" s="144">
        <v>2014</v>
      </c>
      <c r="F92" s="144">
        <v>2015</v>
      </c>
      <c r="G92" s="145">
        <v>2016</v>
      </c>
      <c r="H92" s="145">
        <v>2017</v>
      </c>
      <c r="I92" s="146">
        <v>2018</v>
      </c>
      <c r="J92" s="145">
        <v>2019</v>
      </c>
      <c r="K92" s="145">
        <v>2020</v>
      </c>
      <c r="L92" s="145">
        <v>2021</v>
      </c>
      <c r="M92" s="139">
        <v>2022</v>
      </c>
    </row>
    <row r="93" spans="1:13" ht="18.75" x14ac:dyDescent="0.25">
      <c r="A93" s="257" t="s">
        <v>34</v>
      </c>
      <c r="B93" s="258"/>
      <c r="C93" s="90">
        <v>646</v>
      </c>
      <c r="D93" s="91">
        <v>725</v>
      </c>
      <c r="E93" s="91">
        <v>739</v>
      </c>
      <c r="F93" s="91">
        <v>755</v>
      </c>
      <c r="G93" s="91">
        <v>695</v>
      </c>
      <c r="H93" s="92">
        <v>707</v>
      </c>
      <c r="I93" s="92">
        <v>631</v>
      </c>
      <c r="J93" s="86">
        <v>590</v>
      </c>
      <c r="K93" s="86">
        <v>606</v>
      </c>
      <c r="L93" s="86">
        <v>666</v>
      </c>
      <c r="M93" s="87">
        <v>689</v>
      </c>
    </row>
    <row r="94" spans="1:13" ht="18.75" x14ac:dyDescent="0.25">
      <c r="A94" s="245" t="s">
        <v>35</v>
      </c>
      <c r="B94" s="246"/>
      <c r="C94" s="63">
        <v>787</v>
      </c>
      <c r="D94" s="15">
        <v>868</v>
      </c>
      <c r="E94" s="15">
        <v>879</v>
      </c>
      <c r="F94" s="15">
        <v>994</v>
      </c>
      <c r="G94" s="15">
        <v>991</v>
      </c>
      <c r="H94" s="28">
        <v>1024</v>
      </c>
      <c r="I94" s="28">
        <v>1037</v>
      </c>
      <c r="J94" s="28">
        <v>969</v>
      </c>
      <c r="K94" s="32">
        <v>968</v>
      </c>
      <c r="L94" s="32">
        <v>1148</v>
      </c>
      <c r="M94" s="88">
        <v>1180</v>
      </c>
    </row>
    <row r="95" spans="1:13" ht="19.5" thickBot="1" x14ac:dyDescent="0.3">
      <c r="A95" s="249" t="s">
        <v>8</v>
      </c>
      <c r="B95" s="250"/>
      <c r="C95" s="158">
        <f>+SUM(C93:C94)</f>
        <v>1433</v>
      </c>
      <c r="D95" s="164">
        <f t="shared" ref="D95:M95" si="6">+SUM(D93:D94)</f>
        <v>1593</v>
      </c>
      <c r="E95" s="164">
        <f t="shared" si="6"/>
        <v>1618</v>
      </c>
      <c r="F95" s="164">
        <f t="shared" si="6"/>
        <v>1749</v>
      </c>
      <c r="G95" s="164">
        <f t="shared" si="6"/>
        <v>1686</v>
      </c>
      <c r="H95" s="165">
        <f t="shared" si="6"/>
        <v>1731</v>
      </c>
      <c r="I95" s="165">
        <f t="shared" si="6"/>
        <v>1668</v>
      </c>
      <c r="J95" s="165">
        <f t="shared" si="6"/>
        <v>1559</v>
      </c>
      <c r="K95" s="166">
        <f t="shared" si="6"/>
        <v>1574</v>
      </c>
      <c r="L95" s="166">
        <f t="shared" si="6"/>
        <v>1814</v>
      </c>
      <c r="M95" s="167">
        <f t="shared" si="6"/>
        <v>1869</v>
      </c>
    </row>
    <row r="96" spans="1:13" ht="15.75" customHeight="1" x14ac:dyDescent="0.25">
      <c r="A96" s="26" t="s">
        <v>83</v>
      </c>
      <c r="H96" s="13"/>
      <c r="I96" s="13"/>
      <c r="J96" s="13"/>
      <c r="K96" s="13"/>
      <c r="L96" s="13"/>
      <c r="M96" s="46"/>
    </row>
    <row r="97" spans="1:10" ht="15.75" customHeight="1" x14ac:dyDescent="0.25"/>
    <row r="98" spans="1:10" ht="21.75" thickBot="1" x14ac:dyDescent="0.3">
      <c r="A98" s="10" t="s">
        <v>65</v>
      </c>
    </row>
    <row r="99" spans="1:10" ht="19.5" thickBot="1" x14ac:dyDescent="0.3">
      <c r="A99" s="225" t="s">
        <v>37</v>
      </c>
      <c r="B99" s="226"/>
      <c r="C99" s="147">
        <v>2017</v>
      </c>
      <c r="D99" s="144">
        <v>2018</v>
      </c>
      <c r="E99" s="144">
        <v>2019</v>
      </c>
      <c r="F99" s="144">
        <v>2020</v>
      </c>
      <c r="G99" s="148">
        <v>2021</v>
      </c>
    </row>
    <row r="100" spans="1:10" ht="18.75" x14ac:dyDescent="0.25">
      <c r="A100" s="251" t="s">
        <v>42</v>
      </c>
      <c r="B100" s="252"/>
      <c r="C100" s="209" t="s">
        <v>66</v>
      </c>
      <c r="D100" s="209" t="s">
        <v>66</v>
      </c>
      <c r="E100" s="209" t="s">
        <v>127</v>
      </c>
      <c r="F100" s="209" t="s">
        <v>127</v>
      </c>
      <c r="G100" s="210" t="s">
        <v>66</v>
      </c>
    </row>
    <row r="101" spans="1:10" ht="18.75" x14ac:dyDescent="0.25">
      <c r="A101" s="245" t="s">
        <v>4</v>
      </c>
      <c r="B101" s="246"/>
      <c r="C101" s="209">
        <v>0.17978848413631021</v>
      </c>
      <c r="D101" s="209">
        <v>0.10954301075268817</v>
      </c>
      <c r="E101" s="209">
        <v>0.10281014393420151</v>
      </c>
      <c r="F101" s="209">
        <v>0.12262773722627737</v>
      </c>
      <c r="G101" s="210">
        <v>7.7459874389392877E-2</v>
      </c>
    </row>
    <row r="102" spans="1:10" ht="19.5" thickBot="1" x14ac:dyDescent="0.3">
      <c r="A102" s="249" t="s">
        <v>41</v>
      </c>
      <c r="B102" s="250"/>
      <c r="C102" s="162">
        <v>0.17978848413631021</v>
      </c>
      <c r="D102" s="162">
        <v>0.10954301075268817</v>
      </c>
      <c r="E102" s="162">
        <v>0.10281014393420151</v>
      </c>
      <c r="F102" s="162">
        <v>0.12262773722627737</v>
      </c>
      <c r="G102" s="163">
        <v>7.7459874389392877E-2</v>
      </c>
    </row>
    <row r="103" spans="1:10" ht="15.75" customHeight="1" x14ac:dyDescent="0.25">
      <c r="A103" s="26" t="s">
        <v>121</v>
      </c>
    </row>
    <row r="104" spans="1:10" ht="15.75" customHeight="1" x14ac:dyDescent="0.25"/>
    <row r="105" spans="1:10" ht="25.5" customHeight="1" x14ac:dyDescent="0.25"/>
    <row r="106" spans="1:10" ht="12.75" customHeight="1" x14ac:dyDescent="0.25"/>
    <row r="107" spans="1:10" ht="21.75" thickBot="1" x14ac:dyDescent="0.3">
      <c r="A107" s="10" t="s">
        <v>50</v>
      </c>
      <c r="G107" s="10" t="s">
        <v>53</v>
      </c>
    </row>
    <row r="108" spans="1:10" ht="19.5" thickBot="1" x14ac:dyDescent="0.3">
      <c r="A108" s="225" t="s">
        <v>45</v>
      </c>
      <c r="B108" s="226"/>
      <c r="C108" s="149" t="s">
        <v>51</v>
      </c>
      <c r="D108" s="150" t="s">
        <v>52</v>
      </c>
      <c r="E108" s="151" t="s">
        <v>40</v>
      </c>
      <c r="G108" s="225" t="s">
        <v>39</v>
      </c>
      <c r="H108" s="247"/>
      <c r="I108" s="208" t="s">
        <v>81</v>
      </c>
      <c r="J108"/>
    </row>
    <row r="109" spans="1:10" ht="18.75" x14ac:dyDescent="0.25">
      <c r="A109" s="239" t="s">
        <v>2</v>
      </c>
      <c r="B109" s="302"/>
      <c r="C109" s="19">
        <f t="shared" ref="C109:C114" si="7">M39</f>
        <v>0</v>
      </c>
      <c r="D109" s="93">
        <v>0</v>
      </c>
      <c r="E109" s="94" t="str">
        <f>+IF(C109=0,"",(D109/C109))</f>
        <v/>
      </c>
      <c r="G109" s="239" t="s">
        <v>2</v>
      </c>
      <c r="H109" s="240"/>
      <c r="I109" s="97">
        <v>0</v>
      </c>
      <c r="J109"/>
    </row>
    <row r="110" spans="1:10" ht="18.75" x14ac:dyDescent="0.25">
      <c r="A110" s="241" t="s">
        <v>3</v>
      </c>
      <c r="B110" s="248"/>
      <c r="C110" s="63">
        <f t="shared" si="7"/>
        <v>0</v>
      </c>
      <c r="D110" s="95">
        <v>0</v>
      </c>
      <c r="E110" s="96" t="str">
        <f t="shared" ref="E110:E115" si="8">+IF(C110=0,"",(D110/C110))</f>
        <v/>
      </c>
      <c r="G110" s="241" t="s">
        <v>3</v>
      </c>
      <c r="H110" s="242"/>
      <c r="I110" s="98">
        <v>0</v>
      </c>
      <c r="J110"/>
    </row>
    <row r="111" spans="1:10" ht="18.75" x14ac:dyDescent="0.25">
      <c r="A111" s="241" t="s">
        <v>4</v>
      </c>
      <c r="B111" s="248"/>
      <c r="C111" s="63">
        <f t="shared" si="7"/>
        <v>1833</v>
      </c>
      <c r="D111" s="95">
        <v>422</v>
      </c>
      <c r="E111" s="96">
        <f t="shared" si="8"/>
        <v>0.23022367703218766</v>
      </c>
      <c r="G111" s="241" t="s">
        <v>4</v>
      </c>
      <c r="H111" s="242"/>
      <c r="I111" s="98">
        <v>14</v>
      </c>
      <c r="J111"/>
    </row>
    <row r="112" spans="1:10" ht="18.75" x14ac:dyDescent="0.25">
      <c r="A112" s="241" t="s">
        <v>5</v>
      </c>
      <c r="B112" s="248"/>
      <c r="C112" s="63">
        <f t="shared" si="7"/>
        <v>29</v>
      </c>
      <c r="D112" s="95">
        <v>0</v>
      </c>
      <c r="E112" s="96">
        <f t="shared" si="8"/>
        <v>0</v>
      </c>
      <c r="G112" s="241" t="s">
        <v>5</v>
      </c>
      <c r="H112" s="242"/>
      <c r="I112" s="98">
        <v>2</v>
      </c>
      <c r="J112"/>
    </row>
    <row r="113" spans="1:10" ht="18.75" x14ac:dyDescent="0.25">
      <c r="A113" s="241" t="s">
        <v>6</v>
      </c>
      <c r="B113" s="248"/>
      <c r="C113" s="63">
        <f t="shared" si="7"/>
        <v>7</v>
      </c>
      <c r="D113" s="95">
        <v>0</v>
      </c>
      <c r="E113" s="96">
        <f t="shared" si="8"/>
        <v>0</v>
      </c>
      <c r="G113" s="241" t="s">
        <v>6</v>
      </c>
      <c r="H113" s="242"/>
      <c r="I113" s="98">
        <v>2</v>
      </c>
      <c r="J113"/>
    </row>
    <row r="114" spans="1:10" ht="18.75" x14ac:dyDescent="0.25">
      <c r="A114" s="241" t="s">
        <v>7</v>
      </c>
      <c r="B114" s="248"/>
      <c r="C114" s="63">
        <f t="shared" si="7"/>
        <v>0</v>
      </c>
      <c r="D114" s="95">
        <v>0</v>
      </c>
      <c r="E114" s="96" t="str">
        <f t="shared" si="8"/>
        <v/>
      </c>
      <c r="G114" s="241" t="s">
        <v>7</v>
      </c>
      <c r="H114" s="242"/>
      <c r="I114" s="98">
        <v>0</v>
      </c>
      <c r="J114"/>
    </row>
    <row r="115" spans="1:10" ht="19.5" thickBot="1" x14ac:dyDescent="0.3">
      <c r="A115" s="268" t="s">
        <v>8</v>
      </c>
      <c r="B115" s="306"/>
      <c r="C115" s="158">
        <f>+SUM(C109:C114)</f>
        <v>1869</v>
      </c>
      <c r="D115" s="159">
        <f>+SUM(D109:D114)</f>
        <v>422</v>
      </c>
      <c r="E115" s="160">
        <f t="shared" si="8"/>
        <v>0.22578919208132692</v>
      </c>
      <c r="G115" s="268" t="s">
        <v>8</v>
      </c>
      <c r="H115" s="269"/>
      <c r="I115" s="161">
        <f>+SUM(I109:I114)</f>
        <v>18</v>
      </c>
      <c r="J115"/>
    </row>
    <row r="116" spans="1:10" ht="15.75" customHeight="1" x14ac:dyDescent="0.25">
      <c r="A116" s="26" t="s">
        <v>92</v>
      </c>
      <c r="G116" s="26" t="s">
        <v>83</v>
      </c>
    </row>
    <row r="117" spans="1:10" ht="10.5" customHeight="1" x14ac:dyDescent="0.25">
      <c r="A117" s="8"/>
    </row>
    <row r="118" spans="1:10" ht="10.5" customHeight="1" x14ac:dyDescent="0.25"/>
    <row r="119" spans="1:10" ht="21" x14ac:dyDescent="0.25">
      <c r="A119" s="10" t="s">
        <v>15</v>
      </c>
    </row>
    <row r="120" spans="1:10" ht="21" x14ac:dyDescent="0.25">
      <c r="A120" s="10"/>
    </row>
    <row r="121" spans="1:10" ht="19.5" thickBot="1" x14ac:dyDescent="0.3">
      <c r="A121" s="16" t="s">
        <v>61</v>
      </c>
      <c r="B121" s="18"/>
      <c r="C121" s="18"/>
      <c r="D121" s="18"/>
      <c r="E121" s="18"/>
      <c r="F121" s="18"/>
      <c r="G121" s="18"/>
      <c r="H121" s="18"/>
    </row>
    <row r="122" spans="1:10" ht="24.75" customHeight="1" thickBot="1" x14ac:dyDescent="0.3">
      <c r="A122" s="152" t="s">
        <v>55</v>
      </c>
      <c r="B122" s="153" t="s">
        <v>12</v>
      </c>
      <c r="C122" s="270" t="s">
        <v>9</v>
      </c>
      <c r="D122" s="271"/>
      <c r="E122" s="270" t="s">
        <v>10</v>
      </c>
      <c r="F122" s="301"/>
      <c r="G122" s="225" t="s">
        <v>11</v>
      </c>
      <c r="H122" s="226"/>
    </row>
    <row r="123" spans="1:10" ht="18.75" x14ac:dyDescent="0.25">
      <c r="A123" s="305">
        <v>2016</v>
      </c>
      <c r="B123" s="104">
        <v>1</v>
      </c>
      <c r="C123" s="103">
        <v>434</v>
      </c>
      <c r="D123" s="243">
        <f>+C123+C124</f>
        <v>657</v>
      </c>
      <c r="E123" s="103">
        <v>417</v>
      </c>
      <c r="F123" s="243">
        <f>+E123+E124</f>
        <v>633</v>
      </c>
      <c r="G123" s="67">
        <v>250</v>
      </c>
      <c r="H123" s="253">
        <f>+G123+G124</f>
        <v>392</v>
      </c>
    </row>
    <row r="124" spans="1:10" ht="18.75" x14ac:dyDescent="0.25">
      <c r="A124" s="267"/>
      <c r="B124" s="105">
        <v>2</v>
      </c>
      <c r="C124" s="99">
        <v>223</v>
      </c>
      <c r="D124" s="244"/>
      <c r="E124" s="99">
        <v>216</v>
      </c>
      <c r="F124" s="244"/>
      <c r="G124" s="99">
        <v>142</v>
      </c>
      <c r="H124" s="244"/>
    </row>
    <row r="125" spans="1:10" ht="18.75" x14ac:dyDescent="0.25">
      <c r="A125" s="266">
        <v>2017</v>
      </c>
      <c r="B125" s="106">
        <v>1</v>
      </c>
      <c r="C125" s="100">
        <v>555</v>
      </c>
      <c r="D125" s="254">
        <f>+C125+C126</f>
        <v>782</v>
      </c>
      <c r="E125" s="100">
        <v>534</v>
      </c>
      <c r="F125" s="254">
        <f>+E125+E126</f>
        <v>751</v>
      </c>
      <c r="G125" s="100">
        <v>327</v>
      </c>
      <c r="H125" s="254">
        <f>+G125+G126</f>
        <v>477</v>
      </c>
    </row>
    <row r="126" spans="1:10" ht="18.75" x14ac:dyDescent="0.25">
      <c r="A126" s="267"/>
      <c r="B126" s="105">
        <v>2</v>
      </c>
      <c r="C126" s="99">
        <v>227</v>
      </c>
      <c r="D126" s="244"/>
      <c r="E126" s="99">
        <v>217</v>
      </c>
      <c r="F126" s="244"/>
      <c r="G126" s="99">
        <v>150</v>
      </c>
      <c r="H126" s="244"/>
    </row>
    <row r="127" spans="1:10" ht="18.75" x14ac:dyDescent="0.25">
      <c r="A127" s="266">
        <v>2018</v>
      </c>
      <c r="B127" s="106">
        <v>1</v>
      </c>
      <c r="C127" s="100">
        <v>423</v>
      </c>
      <c r="D127" s="254">
        <f>+C127+C128</f>
        <v>678</v>
      </c>
      <c r="E127" s="100">
        <v>408</v>
      </c>
      <c r="F127" s="254">
        <f>+E127+E128</f>
        <v>655</v>
      </c>
      <c r="G127" s="100">
        <v>278</v>
      </c>
      <c r="H127" s="254">
        <f>+G127+G128</f>
        <v>448</v>
      </c>
    </row>
    <row r="128" spans="1:10" ht="18.75" x14ac:dyDescent="0.25">
      <c r="A128" s="267"/>
      <c r="B128" s="105">
        <v>2</v>
      </c>
      <c r="C128" s="99">
        <v>255</v>
      </c>
      <c r="D128" s="244"/>
      <c r="E128" s="99">
        <v>247</v>
      </c>
      <c r="F128" s="244"/>
      <c r="G128" s="99">
        <v>170</v>
      </c>
      <c r="H128" s="244"/>
    </row>
    <row r="129" spans="1:28" ht="18.75" x14ac:dyDescent="0.25">
      <c r="A129" s="266">
        <v>2019</v>
      </c>
      <c r="B129" s="106">
        <v>1</v>
      </c>
      <c r="C129" s="100">
        <v>311</v>
      </c>
      <c r="D129" s="254">
        <f>+C129+C130</f>
        <v>503</v>
      </c>
      <c r="E129" s="100">
        <v>297</v>
      </c>
      <c r="F129" s="254">
        <f>+E129+E130</f>
        <v>486</v>
      </c>
      <c r="G129" s="100">
        <v>202</v>
      </c>
      <c r="H129" s="254">
        <f>+G129+G130</f>
        <v>315</v>
      </c>
    </row>
    <row r="130" spans="1:28" ht="18.75" x14ac:dyDescent="0.25">
      <c r="A130" s="267"/>
      <c r="B130" s="105">
        <v>2</v>
      </c>
      <c r="C130" s="99">
        <v>192</v>
      </c>
      <c r="D130" s="244"/>
      <c r="E130" s="99">
        <v>189</v>
      </c>
      <c r="F130" s="244"/>
      <c r="G130" s="99">
        <v>113</v>
      </c>
      <c r="H130" s="244"/>
    </row>
    <row r="131" spans="1:28" ht="18.75" x14ac:dyDescent="0.25">
      <c r="A131" s="266">
        <v>2022</v>
      </c>
      <c r="B131" s="106">
        <v>1</v>
      </c>
      <c r="C131" s="100">
        <v>418</v>
      </c>
      <c r="D131" s="254">
        <f>+C131+C132</f>
        <v>654</v>
      </c>
      <c r="E131" s="100">
        <v>411</v>
      </c>
      <c r="F131" s="254">
        <f>+E131+E132</f>
        <v>615</v>
      </c>
      <c r="G131" s="100">
        <v>307</v>
      </c>
      <c r="H131" s="254">
        <f>+G131+G132</f>
        <v>446</v>
      </c>
    </row>
    <row r="132" spans="1:28" ht="18.75" x14ac:dyDescent="0.25">
      <c r="A132" s="267"/>
      <c r="B132" s="105">
        <v>2</v>
      </c>
      <c r="C132" s="99">
        <v>236</v>
      </c>
      <c r="D132" s="244"/>
      <c r="E132" s="99">
        <v>204</v>
      </c>
      <c r="F132" s="244"/>
      <c r="G132" s="99">
        <v>139</v>
      </c>
      <c r="H132" s="244"/>
    </row>
    <row r="133" spans="1:28" ht="18.75" x14ac:dyDescent="0.25">
      <c r="A133" s="266">
        <v>2021</v>
      </c>
      <c r="B133" s="106">
        <v>1</v>
      </c>
      <c r="C133" s="100">
        <v>639</v>
      </c>
      <c r="D133" s="254">
        <f>+C133+C134</f>
        <v>901</v>
      </c>
      <c r="E133" s="100">
        <v>587</v>
      </c>
      <c r="F133" s="254">
        <f>+E133+E134</f>
        <v>846</v>
      </c>
      <c r="G133" s="100">
        <v>467</v>
      </c>
      <c r="H133" s="254">
        <f>+G133+G134</f>
        <v>669</v>
      </c>
    </row>
    <row r="134" spans="1:28" ht="18.75" x14ac:dyDescent="0.25">
      <c r="A134" s="267"/>
      <c r="B134" s="105">
        <v>2</v>
      </c>
      <c r="C134" s="99">
        <v>262</v>
      </c>
      <c r="D134" s="244"/>
      <c r="E134" s="99">
        <v>259</v>
      </c>
      <c r="F134" s="244"/>
      <c r="G134" s="99">
        <v>202</v>
      </c>
      <c r="H134" s="244"/>
    </row>
    <row r="135" spans="1:28" ht="18.75" x14ac:dyDescent="0.25">
      <c r="A135" s="303">
        <v>2022</v>
      </c>
      <c r="B135" s="107">
        <v>1</v>
      </c>
      <c r="C135" s="101">
        <v>659</v>
      </c>
      <c r="D135" s="255">
        <f>+C135+C136</f>
        <v>1001</v>
      </c>
      <c r="E135" s="101">
        <v>549</v>
      </c>
      <c r="F135" s="255">
        <f>+E135+E136</f>
        <v>821</v>
      </c>
      <c r="G135" s="101">
        <v>398</v>
      </c>
      <c r="H135" s="255">
        <f>+G135+G136</f>
        <v>667</v>
      </c>
    </row>
    <row r="136" spans="1:28" ht="19.5" thickBot="1" x14ac:dyDescent="0.3">
      <c r="A136" s="304"/>
      <c r="B136" s="108">
        <v>2</v>
      </c>
      <c r="C136" s="102">
        <v>342</v>
      </c>
      <c r="D136" s="256"/>
      <c r="E136" s="102">
        <v>272</v>
      </c>
      <c r="F136" s="256"/>
      <c r="G136" s="102">
        <v>269</v>
      </c>
      <c r="H136" s="256"/>
    </row>
    <row r="137" spans="1:28" ht="15.75" customHeight="1" x14ac:dyDescent="0.25">
      <c r="A137" s="317" t="s">
        <v>93</v>
      </c>
      <c r="B137" s="317"/>
      <c r="C137" s="317"/>
      <c r="D137" s="317"/>
      <c r="E137" s="317"/>
      <c r="F137" s="317"/>
      <c r="G137" s="317"/>
      <c r="H137" s="317"/>
      <c r="N137" s="43"/>
    </row>
    <row r="138" spans="1:28" ht="15.75" customHeight="1" x14ac:dyDescent="0.25">
      <c r="N138" s="43"/>
    </row>
    <row r="139" spans="1:28" ht="19.5" thickBot="1" x14ac:dyDescent="0.3">
      <c r="A139" s="16" t="s">
        <v>54</v>
      </c>
      <c r="B139" s="18"/>
      <c r="C139" s="18"/>
      <c r="D139" s="18"/>
      <c r="E139" s="18"/>
      <c r="F139" s="18"/>
      <c r="G139" s="18"/>
      <c r="N139" s="43"/>
    </row>
    <row r="140" spans="1:28" ht="46.5" customHeight="1" thickBot="1" x14ac:dyDescent="0.3">
      <c r="A140" s="154" t="s">
        <v>55</v>
      </c>
      <c r="B140" s="154" t="s">
        <v>94</v>
      </c>
      <c r="C140" s="154" t="s">
        <v>95</v>
      </c>
      <c r="D140" s="154" t="s">
        <v>118</v>
      </c>
      <c r="E140" s="154" t="s">
        <v>96</v>
      </c>
      <c r="F140" s="154" t="s">
        <v>5</v>
      </c>
      <c r="G140" s="154" t="s">
        <v>6</v>
      </c>
      <c r="H140" s="154" t="s">
        <v>120</v>
      </c>
      <c r="I140" s="154" t="s">
        <v>97</v>
      </c>
      <c r="J140" s="154" t="s">
        <v>81</v>
      </c>
      <c r="N140" s="43"/>
      <c r="O140" s="3"/>
      <c r="P140" s="3"/>
      <c r="Q140" s="3"/>
      <c r="R140" s="3"/>
      <c r="S140" s="3"/>
      <c r="T140" s="3"/>
      <c r="U140" s="3"/>
      <c r="V140" s="3"/>
    </row>
    <row r="141" spans="1:28" ht="18.75" x14ac:dyDescent="0.25">
      <c r="A141" s="296">
        <v>2016</v>
      </c>
      <c r="B141" s="109">
        <f>+M141</f>
        <v>0</v>
      </c>
      <c r="C141" s="110">
        <f t="shared" ref="C141:I141" si="9">+N141</f>
        <v>0</v>
      </c>
      <c r="D141" s="110">
        <f t="shared" si="9"/>
        <v>1</v>
      </c>
      <c r="E141" s="110">
        <f t="shared" si="9"/>
        <v>75</v>
      </c>
      <c r="F141" s="110">
        <f t="shared" si="9"/>
        <v>63</v>
      </c>
      <c r="G141" s="110">
        <f t="shared" si="9"/>
        <v>90</v>
      </c>
      <c r="H141" s="110">
        <f t="shared" si="9"/>
        <v>8</v>
      </c>
      <c r="I141" s="111">
        <f t="shared" si="9"/>
        <v>1</v>
      </c>
      <c r="J141" s="297">
        <f>+SUM(B141:I141)</f>
        <v>238</v>
      </c>
      <c r="M141" s="3">
        <v>0</v>
      </c>
      <c r="N141" s="22">
        <v>0</v>
      </c>
      <c r="O141" s="22">
        <v>1</v>
      </c>
      <c r="P141" s="22">
        <v>75</v>
      </c>
      <c r="Q141" s="22">
        <v>63</v>
      </c>
      <c r="R141" s="22">
        <v>90</v>
      </c>
      <c r="S141" s="22">
        <v>8</v>
      </c>
      <c r="T141" s="22">
        <v>1</v>
      </c>
      <c r="U141" s="22">
        <v>0</v>
      </c>
      <c r="V141" s="22"/>
      <c r="W141" s="22"/>
      <c r="X141" s="22"/>
      <c r="Y141" s="22"/>
      <c r="Z141" s="22"/>
      <c r="AA141" s="22"/>
      <c r="AB141" s="22"/>
    </row>
    <row r="142" spans="1:28" ht="18.75" x14ac:dyDescent="0.25">
      <c r="A142" s="278"/>
      <c r="B142" s="112">
        <f>+IF($J$141=0,"",(B141/$J$141))</f>
        <v>0</v>
      </c>
      <c r="C142" s="113">
        <f t="shared" ref="C142:H142" si="10">+IF($J$141=0,"",(C141/$J$141))</f>
        <v>0</v>
      </c>
      <c r="D142" s="113">
        <f t="shared" si="10"/>
        <v>4.2016806722689074E-3</v>
      </c>
      <c r="E142" s="113">
        <f>+IF($J$141=0,"",(E141/$J$141))</f>
        <v>0.31512605042016806</v>
      </c>
      <c r="F142" s="113">
        <f>+IF($J$141=0,"",(F141/$J$141))</f>
        <v>0.26470588235294118</v>
      </c>
      <c r="G142" s="113">
        <f t="shared" si="10"/>
        <v>0.37815126050420167</v>
      </c>
      <c r="H142" s="113">
        <f t="shared" si="10"/>
        <v>3.3613445378151259E-2</v>
      </c>
      <c r="I142" s="114">
        <f>+IF($J$141=0,"",(I141/$J$141))</f>
        <v>4.2016806722689074E-3</v>
      </c>
      <c r="J142" s="298"/>
      <c r="M142" s="3">
        <v>1</v>
      </c>
      <c r="N142" s="22">
        <v>1</v>
      </c>
      <c r="O142" s="22">
        <v>0</v>
      </c>
      <c r="P142" s="22">
        <v>53</v>
      </c>
      <c r="Q142" s="22">
        <v>44</v>
      </c>
      <c r="R142" s="22">
        <v>116</v>
      </c>
      <c r="S142" s="22">
        <v>14</v>
      </c>
      <c r="T142" s="22">
        <v>0</v>
      </c>
      <c r="U142" s="22">
        <v>0</v>
      </c>
      <c r="V142" s="22"/>
      <c r="W142" s="22"/>
      <c r="X142" s="22"/>
      <c r="Y142" s="22"/>
      <c r="Z142" s="22"/>
      <c r="AA142" s="22"/>
      <c r="AB142" s="22"/>
    </row>
    <row r="143" spans="1:28" ht="18.75" x14ac:dyDescent="0.25">
      <c r="A143" s="277">
        <v>2017</v>
      </c>
      <c r="B143" s="115">
        <f>+M142</f>
        <v>1</v>
      </c>
      <c r="C143" s="116">
        <f t="shared" ref="C143:I143" si="11">+N142</f>
        <v>1</v>
      </c>
      <c r="D143" s="116">
        <f t="shared" si="11"/>
        <v>0</v>
      </c>
      <c r="E143" s="116">
        <f t="shared" si="11"/>
        <v>53</v>
      </c>
      <c r="F143" s="116">
        <f t="shared" si="11"/>
        <v>44</v>
      </c>
      <c r="G143" s="116">
        <f t="shared" si="11"/>
        <v>116</v>
      </c>
      <c r="H143" s="116">
        <f t="shared" si="11"/>
        <v>14</v>
      </c>
      <c r="I143" s="117">
        <f t="shared" si="11"/>
        <v>0</v>
      </c>
      <c r="J143" s="235">
        <f>+SUM(B143:I143)</f>
        <v>229</v>
      </c>
      <c r="M143" s="3">
        <v>1</v>
      </c>
      <c r="N143" s="22">
        <v>1</v>
      </c>
      <c r="O143" s="22">
        <v>0</v>
      </c>
      <c r="P143" s="22">
        <v>43</v>
      </c>
      <c r="Q143" s="22">
        <v>38</v>
      </c>
      <c r="R143" s="22">
        <v>107</v>
      </c>
      <c r="S143" s="22">
        <v>12</v>
      </c>
      <c r="T143" s="22">
        <v>0</v>
      </c>
      <c r="U143" s="22">
        <v>0</v>
      </c>
      <c r="V143" s="22"/>
      <c r="W143" s="22"/>
      <c r="X143" s="22"/>
      <c r="Y143" s="22"/>
      <c r="Z143" s="22"/>
      <c r="AA143" s="22"/>
      <c r="AB143" s="22"/>
    </row>
    <row r="144" spans="1:28" ht="18.75" x14ac:dyDescent="0.25">
      <c r="A144" s="278"/>
      <c r="B144" s="118">
        <f>+IF($J$143=0,"",(B143/$J$143))</f>
        <v>4.3668122270742356E-3</v>
      </c>
      <c r="C144" s="119">
        <f t="shared" ref="C144:I144" si="12">+IF($J$143=0,"",(C143/$J$143))</f>
        <v>4.3668122270742356E-3</v>
      </c>
      <c r="D144" s="119">
        <f t="shared" si="12"/>
        <v>0</v>
      </c>
      <c r="E144" s="119">
        <f t="shared" si="12"/>
        <v>0.23144104803493451</v>
      </c>
      <c r="F144" s="119">
        <f t="shared" si="12"/>
        <v>0.19213973799126638</v>
      </c>
      <c r="G144" s="119">
        <f t="shared" si="12"/>
        <v>0.50655021834061131</v>
      </c>
      <c r="H144" s="119">
        <f t="shared" si="12"/>
        <v>6.1135371179039298E-2</v>
      </c>
      <c r="I144" s="120">
        <f t="shared" si="12"/>
        <v>0</v>
      </c>
      <c r="J144" s="236"/>
      <c r="M144" s="3">
        <v>0</v>
      </c>
      <c r="N144" s="3">
        <v>0</v>
      </c>
      <c r="O144" s="3">
        <v>0</v>
      </c>
      <c r="P144" s="3">
        <v>42</v>
      </c>
      <c r="Q144" s="3">
        <v>30</v>
      </c>
      <c r="R144" s="3">
        <v>96</v>
      </c>
      <c r="S144" s="3">
        <v>11</v>
      </c>
      <c r="T144" s="3">
        <v>0</v>
      </c>
      <c r="U144" s="3">
        <v>0</v>
      </c>
      <c r="V144" s="3"/>
    </row>
    <row r="145" spans="1:37" ht="18.75" x14ac:dyDescent="0.25">
      <c r="A145" s="277">
        <v>2018</v>
      </c>
      <c r="B145" s="115">
        <f>+M143</f>
        <v>1</v>
      </c>
      <c r="C145" s="116">
        <f t="shared" ref="C145:I145" si="13">+N143</f>
        <v>1</v>
      </c>
      <c r="D145" s="116">
        <f t="shared" si="13"/>
        <v>0</v>
      </c>
      <c r="E145" s="116">
        <f t="shared" si="13"/>
        <v>43</v>
      </c>
      <c r="F145" s="116">
        <f t="shared" si="13"/>
        <v>38</v>
      </c>
      <c r="G145" s="116">
        <f t="shared" si="13"/>
        <v>107</v>
      </c>
      <c r="H145" s="116">
        <f t="shared" si="13"/>
        <v>12</v>
      </c>
      <c r="I145" s="117">
        <f t="shared" si="13"/>
        <v>0</v>
      </c>
      <c r="J145" s="235">
        <f>+SUM(B145:I145)</f>
        <v>202</v>
      </c>
      <c r="M145" s="3">
        <v>0</v>
      </c>
      <c r="N145" s="3">
        <v>0</v>
      </c>
      <c r="O145" s="3">
        <v>0</v>
      </c>
      <c r="P145" s="3">
        <v>49</v>
      </c>
      <c r="Q145" s="3">
        <v>38</v>
      </c>
      <c r="R145" s="3">
        <v>82</v>
      </c>
      <c r="S145" s="3">
        <v>12</v>
      </c>
      <c r="T145" s="3">
        <v>0</v>
      </c>
      <c r="U145" s="3">
        <v>0</v>
      </c>
      <c r="V145" s="3"/>
    </row>
    <row r="146" spans="1:37" ht="18.75" x14ac:dyDescent="0.25">
      <c r="A146" s="278"/>
      <c r="B146" s="118">
        <f>+IF($J$145=0,"",(B145/$J$145))</f>
        <v>4.9504950495049506E-3</v>
      </c>
      <c r="C146" s="119">
        <f t="shared" ref="C146:I146" si="14">+IF($J$145=0,"",(C145/$J$145))</f>
        <v>4.9504950495049506E-3</v>
      </c>
      <c r="D146" s="119">
        <f t="shared" si="14"/>
        <v>0</v>
      </c>
      <c r="E146" s="119">
        <f t="shared" si="14"/>
        <v>0.21287128712871287</v>
      </c>
      <c r="F146" s="119">
        <f t="shared" si="14"/>
        <v>0.18811881188118812</v>
      </c>
      <c r="G146" s="119">
        <f t="shared" si="14"/>
        <v>0.52970297029702973</v>
      </c>
      <c r="H146" s="119">
        <f t="shared" si="14"/>
        <v>5.9405940594059403E-2</v>
      </c>
      <c r="I146" s="120">
        <f t="shared" si="14"/>
        <v>0</v>
      </c>
      <c r="J146" s="236"/>
      <c r="M146" s="3">
        <v>0</v>
      </c>
      <c r="N146" s="3">
        <v>0</v>
      </c>
      <c r="O146" s="3">
        <v>0</v>
      </c>
      <c r="P146" s="3">
        <v>42</v>
      </c>
      <c r="Q146" s="3">
        <v>28</v>
      </c>
      <c r="R146" s="3">
        <v>102</v>
      </c>
      <c r="S146" s="3">
        <v>23</v>
      </c>
      <c r="T146" s="3">
        <v>0</v>
      </c>
      <c r="U146" s="3"/>
      <c r="V146" s="3"/>
    </row>
    <row r="147" spans="1:37" ht="18.75" x14ac:dyDescent="0.25">
      <c r="A147" s="277">
        <v>2019</v>
      </c>
      <c r="B147" s="115">
        <f>+M144</f>
        <v>0</v>
      </c>
      <c r="C147" s="116">
        <f t="shared" ref="C147:I147" si="15">+N144</f>
        <v>0</v>
      </c>
      <c r="D147" s="116">
        <f t="shared" si="15"/>
        <v>0</v>
      </c>
      <c r="E147" s="116">
        <f t="shared" si="15"/>
        <v>42</v>
      </c>
      <c r="F147" s="116">
        <f t="shared" si="15"/>
        <v>30</v>
      </c>
      <c r="G147" s="116">
        <f t="shared" si="15"/>
        <v>96</v>
      </c>
      <c r="H147" s="116">
        <f t="shared" si="15"/>
        <v>11</v>
      </c>
      <c r="I147" s="117">
        <f t="shared" si="15"/>
        <v>0</v>
      </c>
      <c r="J147" s="235">
        <f>+SUM(B147:I147)</f>
        <v>179</v>
      </c>
      <c r="M147" s="3">
        <v>0</v>
      </c>
      <c r="N147" s="3">
        <v>0</v>
      </c>
      <c r="O147" s="3">
        <v>0</v>
      </c>
      <c r="P147" s="3">
        <v>41</v>
      </c>
      <c r="Q147" s="3">
        <v>29</v>
      </c>
      <c r="R147" s="3">
        <v>95</v>
      </c>
      <c r="S147" s="3">
        <v>21</v>
      </c>
      <c r="T147" s="3">
        <v>0</v>
      </c>
      <c r="U147" s="3"/>
      <c r="V147" s="3"/>
    </row>
    <row r="148" spans="1:37" ht="18.75" x14ac:dyDescent="0.25">
      <c r="A148" s="278"/>
      <c r="B148" s="118">
        <f>+IF($J$147=0,"",(B147/$J$147))</f>
        <v>0</v>
      </c>
      <c r="C148" s="119">
        <f t="shared" ref="C148:I148" si="16">+IF($J$147=0,"",(C147/$J$147))</f>
        <v>0</v>
      </c>
      <c r="D148" s="119">
        <f t="shared" si="16"/>
        <v>0</v>
      </c>
      <c r="E148" s="119">
        <f t="shared" si="16"/>
        <v>0.23463687150837989</v>
      </c>
      <c r="F148" s="119">
        <f t="shared" si="16"/>
        <v>0.16759776536312848</v>
      </c>
      <c r="G148" s="119">
        <f t="shared" si="16"/>
        <v>0.53631284916201116</v>
      </c>
      <c r="H148" s="119">
        <f t="shared" si="16"/>
        <v>6.1452513966480445E-2</v>
      </c>
      <c r="I148" s="120">
        <f t="shared" si="16"/>
        <v>0</v>
      </c>
      <c r="J148" s="236"/>
      <c r="M148" s="3"/>
      <c r="N148" s="3"/>
      <c r="O148" s="3"/>
      <c r="P148" s="3"/>
      <c r="Q148" s="3"/>
      <c r="R148" s="3"/>
      <c r="S148" s="3"/>
      <c r="T148" s="3"/>
      <c r="U148" s="3"/>
      <c r="V148" s="3"/>
    </row>
    <row r="149" spans="1:37" ht="18.75" x14ac:dyDescent="0.25">
      <c r="A149" s="277">
        <v>2020</v>
      </c>
      <c r="B149" s="115">
        <f>+M145</f>
        <v>0</v>
      </c>
      <c r="C149" s="116">
        <f t="shared" ref="C149:I149" si="17">+N145</f>
        <v>0</v>
      </c>
      <c r="D149" s="116">
        <f t="shared" si="17"/>
        <v>0</v>
      </c>
      <c r="E149" s="116">
        <f t="shared" si="17"/>
        <v>49</v>
      </c>
      <c r="F149" s="116">
        <f t="shared" si="17"/>
        <v>38</v>
      </c>
      <c r="G149" s="116">
        <f t="shared" si="17"/>
        <v>82</v>
      </c>
      <c r="H149" s="116">
        <f t="shared" si="17"/>
        <v>12</v>
      </c>
      <c r="I149" s="117">
        <f t="shared" si="17"/>
        <v>0</v>
      </c>
      <c r="J149" s="235">
        <f>+SUM(B149:I149)</f>
        <v>181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</row>
    <row r="150" spans="1:37" ht="18.75" x14ac:dyDescent="0.25">
      <c r="A150" s="278"/>
      <c r="B150" s="118">
        <f>+IF($J$149=0,"",(B149/$J$149))</f>
        <v>0</v>
      </c>
      <c r="C150" s="119">
        <f t="shared" ref="C150:I150" si="18">+IF($J$149=0,"",(C149/$J$149))</f>
        <v>0</v>
      </c>
      <c r="D150" s="119">
        <f t="shared" si="18"/>
        <v>0</v>
      </c>
      <c r="E150" s="119">
        <f t="shared" si="18"/>
        <v>0.27071823204419887</v>
      </c>
      <c r="F150" s="119">
        <f t="shared" si="18"/>
        <v>0.20994475138121546</v>
      </c>
      <c r="G150" s="119">
        <f t="shared" si="18"/>
        <v>0.45303867403314918</v>
      </c>
      <c r="H150" s="119">
        <f t="shared" si="18"/>
        <v>6.6298342541436461E-2</v>
      </c>
      <c r="I150" s="120">
        <f t="shared" si="18"/>
        <v>0</v>
      </c>
      <c r="J150" s="236"/>
      <c r="M150" s="3"/>
      <c r="N150" s="3"/>
      <c r="O150" s="3"/>
      <c r="P150" s="3"/>
      <c r="Q150" s="3"/>
      <c r="R150" s="3"/>
      <c r="S150" s="3"/>
      <c r="T150" s="3"/>
      <c r="U150" s="3"/>
      <c r="V150" s="3"/>
    </row>
    <row r="151" spans="1:37" ht="18.75" x14ac:dyDescent="0.25">
      <c r="A151" s="277">
        <v>2021</v>
      </c>
      <c r="B151" s="115">
        <f>+M146</f>
        <v>0</v>
      </c>
      <c r="C151" s="116">
        <f t="shared" ref="C151:I151" si="19">+N146</f>
        <v>0</v>
      </c>
      <c r="D151" s="116">
        <f t="shared" si="19"/>
        <v>0</v>
      </c>
      <c r="E151" s="116">
        <f t="shared" si="19"/>
        <v>42</v>
      </c>
      <c r="F151" s="116">
        <f t="shared" si="19"/>
        <v>28</v>
      </c>
      <c r="G151" s="116">
        <f t="shared" si="19"/>
        <v>102</v>
      </c>
      <c r="H151" s="116">
        <f t="shared" si="19"/>
        <v>23</v>
      </c>
      <c r="I151" s="117">
        <f t="shared" si="19"/>
        <v>0</v>
      </c>
      <c r="J151" s="235">
        <f>+SUM(B151:I151)</f>
        <v>195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</row>
    <row r="152" spans="1:37" ht="18.75" x14ac:dyDescent="0.25">
      <c r="A152" s="278"/>
      <c r="B152" s="118">
        <f>+IF($J$151=0,"",(B151/$J$151))</f>
        <v>0</v>
      </c>
      <c r="C152" s="119">
        <f t="shared" ref="C152:I152" si="20">+IF($J$151=0,"",(C151/$J$151))</f>
        <v>0</v>
      </c>
      <c r="D152" s="119">
        <f t="shared" si="20"/>
        <v>0</v>
      </c>
      <c r="E152" s="119">
        <f t="shared" si="20"/>
        <v>0.2153846153846154</v>
      </c>
      <c r="F152" s="119">
        <f t="shared" si="20"/>
        <v>0.14358974358974358</v>
      </c>
      <c r="G152" s="119">
        <f t="shared" si="20"/>
        <v>0.52307692307692311</v>
      </c>
      <c r="H152" s="119">
        <f t="shared" si="20"/>
        <v>0.11794871794871795</v>
      </c>
      <c r="I152" s="120">
        <f t="shared" si="20"/>
        <v>0</v>
      </c>
      <c r="J152" s="236"/>
      <c r="M152" s="3"/>
      <c r="N152" s="3"/>
      <c r="O152" s="3"/>
      <c r="P152" s="3"/>
      <c r="Q152" s="3"/>
      <c r="R152" s="3"/>
      <c r="S152" s="3"/>
      <c r="T152" s="3"/>
      <c r="U152" s="3"/>
      <c r="V152" s="3"/>
    </row>
    <row r="153" spans="1:37" ht="18.75" x14ac:dyDescent="0.25">
      <c r="A153" s="299">
        <v>2022</v>
      </c>
      <c r="B153" s="121">
        <f>+M147</f>
        <v>0</v>
      </c>
      <c r="C153" s="122">
        <f t="shared" ref="C153:I153" si="21">+N147</f>
        <v>0</v>
      </c>
      <c r="D153" s="122">
        <f t="shared" si="21"/>
        <v>0</v>
      </c>
      <c r="E153" s="122">
        <f t="shared" si="21"/>
        <v>41</v>
      </c>
      <c r="F153" s="122">
        <f t="shared" si="21"/>
        <v>29</v>
      </c>
      <c r="G153" s="122">
        <f t="shared" si="21"/>
        <v>95</v>
      </c>
      <c r="H153" s="122">
        <f t="shared" si="21"/>
        <v>21</v>
      </c>
      <c r="I153" s="123">
        <f t="shared" si="21"/>
        <v>0</v>
      </c>
      <c r="J153" s="259">
        <f>+SUM(B153:I153)</f>
        <v>186</v>
      </c>
      <c r="M153" s="3"/>
      <c r="N153" s="3"/>
      <c r="O153" s="3"/>
      <c r="P153" s="3"/>
      <c r="Q153" s="3"/>
      <c r="R153" s="3"/>
      <c r="S153" s="3"/>
      <c r="T153" s="3"/>
      <c r="U153" s="3"/>
      <c r="V153" s="3"/>
    </row>
    <row r="154" spans="1:37" ht="19.5" thickBot="1" x14ac:dyDescent="0.3">
      <c r="A154" s="300"/>
      <c r="B154" s="124">
        <f>+IF($J$153=0,"",(B153/$J$153))</f>
        <v>0</v>
      </c>
      <c r="C154" s="125">
        <f t="shared" ref="C154:I154" si="22">+IF($J$153=0,"",(C153/$J$153))</f>
        <v>0</v>
      </c>
      <c r="D154" s="125">
        <f t="shared" si="22"/>
        <v>0</v>
      </c>
      <c r="E154" s="125">
        <f t="shared" si="22"/>
        <v>0.22043010752688172</v>
      </c>
      <c r="F154" s="125">
        <f t="shared" si="22"/>
        <v>0.15591397849462366</v>
      </c>
      <c r="G154" s="125">
        <f t="shared" si="22"/>
        <v>0.510752688172043</v>
      </c>
      <c r="H154" s="125">
        <f t="shared" si="22"/>
        <v>0.11290322580645161</v>
      </c>
      <c r="I154" s="126">
        <f t="shared" si="22"/>
        <v>0</v>
      </c>
      <c r="J154" s="260"/>
      <c r="M154" s="3"/>
      <c r="N154" s="3"/>
      <c r="O154" s="3"/>
      <c r="P154" s="3"/>
      <c r="Q154" s="3"/>
      <c r="R154" s="3"/>
      <c r="S154" s="3"/>
      <c r="T154" s="3"/>
      <c r="U154" s="3"/>
      <c r="V154" s="3"/>
    </row>
    <row r="155" spans="1:37" ht="15.75" customHeight="1" x14ac:dyDescent="0.25">
      <c r="A155" s="26" t="s">
        <v>83</v>
      </c>
      <c r="G155" s="17"/>
      <c r="M155" s="3"/>
      <c r="N155" s="3"/>
      <c r="O155" s="3"/>
      <c r="P155" s="3"/>
      <c r="Q155" s="3"/>
      <c r="R155" s="3"/>
      <c r="S155" s="3"/>
      <c r="T155" s="3"/>
      <c r="U155" s="3"/>
      <c r="V155" s="3"/>
    </row>
    <row r="156" spans="1:37" ht="15.75" customHeight="1" x14ac:dyDescent="0.25">
      <c r="M156" s="3"/>
      <c r="N156" s="3"/>
      <c r="O156" s="3"/>
      <c r="P156" s="3"/>
      <c r="Q156" s="3"/>
      <c r="R156" s="3"/>
      <c r="S156" s="3"/>
      <c r="T156" s="3"/>
      <c r="U156" s="3"/>
      <c r="V156" s="3"/>
    </row>
    <row r="157" spans="1:37" ht="19.5" thickBot="1" x14ac:dyDescent="0.3">
      <c r="A157" s="16" t="s">
        <v>56</v>
      </c>
      <c r="B157" s="18"/>
      <c r="C157" s="18"/>
      <c r="D157" s="18"/>
      <c r="E157" s="18"/>
      <c r="F157" s="18"/>
      <c r="H157" s="16"/>
      <c r="M157" s="3"/>
      <c r="N157" s="3"/>
      <c r="O157" s="3"/>
      <c r="P157" s="3"/>
      <c r="Q157" s="3"/>
      <c r="R157" s="3"/>
      <c r="S157" s="3"/>
      <c r="T157" s="3"/>
      <c r="U157" s="3"/>
      <c r="V157" s="3"/>
    </row>
    <row r="158" spans="1:37" s="129" customFormat="1" ht="38.25" thickBot="1" x14ac:dyDescent="0.3">
      <c r="A158" s="155" t="s">
        <v>55</v>
      </c>
      <c r="B158" s="156" t="s">
        <v>98</v>
      </c>
      <c r="C158" s="145" t="s">
        <v>99</v>
      </c>
      <c r="D158" s="145" t="s">
        <v>100</v>
      </c>
      <c r="E158" s="146" t="s">
        <v>97</v>
      </c>
      <c r="F158" s="155" t="s">
        <v>81</v>
      </c>
      <c r="G158" s="156" t="s">
        <v>35</v>
      </c>
      <c r="H158" s="146" t="s">
        <v>34</v>
      </c>
      <c r="I158" s="155" t="s">
        <v>81</v>
      </c>
      <c r="J158" s="128"/>
      <c r="M158" s="130"/>
      <c r="N158" s="130"/>
      <c r="O158" s="130"/>
      <c r="P158" s="130"/>
      <c r="Q158" s="130"/>
      <c r="R158" s="130"/>
      <c r="S158" s="130"/>
      <c r="T158" s="130"/>
      <c r="U158" s="130"/>
      <c r="V158" s="130"/>
      <c r="W158" s="130"/>
      <c r="X158" s="130"/>
      <c r="Y158" s="130"/>
      <c r="Z158" s="130"/>
      <c r="AA158" s="130"/>
      <c r="AB158" s="130"/>
      <c r="AC158" s="130"/>
      <c r="AD158" s="130"/>
      <c r="AE158" s="130"/>
      <c r="AF158" s="130"/>
      <c r="AG158" s="130"/>
      <c r="AH158" s="130"/>
      <c r="AI158" s="130"/>
      <c r="AJ158" s="130"/>
      <c r="AK158" s="130"/>
    </row>
    <row r="159" spans="1:37" ht="18.75" x14ac:dyDescent="0.25">
      <c r="A159" s="296">
        <v>2016</v>
      </c>
      <c r="B159" s="83">
        <f>+M159</f>
        <v>163</v>
      </c>
      <c r="C159" s="83">
        <f t="shared" ref="C159:E159" si="23">+N159</f>
        <v>4</v>
      </c>
      <c r="D159" s="83">
        <f t="shared" si="23"/>
        <v>70</v>
      </c>
      <c r="E159" s="110">
        <f t="shared" si="23"/>
        <v>1</v>
      </c>
      <c r="F159" s="297">
        <f>+SUM(B159:E159)</f>
        <v>238</v>
      </c>
      <c r="G159" s="83">
        <f>Q159</f>
        <v>94</v>
      </c>
      <c r="H159" s="110">
        <f>R159</f>
        <v>144</v>
      </c>
      <c r="I159" s="297">
        <f>+SUM(G159:H159)</f>
        <v>238</v>
      </c>
      <c r="J159" s="34"/>
      <c r="M159" s="3">
        <v>163</v>
      </c>
      <c r="N159" s="3">
        <v>4</v>
      </c>
      <c r="O159" s="3">
        <v>70</v>
      </c>
      <c r="P159" s="3">
        <v>1</v>
      </c>
      <c r="Q159" s="3">
        <v>94</v>
      </c>
      <c r="R159" s="3">
        <v>144</v>
      </c>
      <c r="S159" s="3"/>
      <c r="T159" s="3"/>
      <c r="U159" s="3"/>
      <c r="V159" s="3"/>
    </row>
    <row r="160" spans="1:37" ht="18.75" x14ac:dyDescent="0.25">
      <c r="A160" s="278"/>
      <c r="B160" s="30">
        <f>+IF($F$159=0,"",(B159/$F$159))</f>
        <v>0.68487394957983194</v>
      </c>
      <c r="C160" s="30">
        <f t="shared" ref="C160:E160" si="24">+IF($F$159=0,"",(C159/$F$159))</f>
        <v>1.680672268907563E-2</v>
      </c>
      <c r="D160" s="30">
        <f t="shared" si="24"/>
        <v>0.29411764705882354</v>
      </c>
      <c r="E160" s="113">
        <f t="shared" si="24"/>
        <v>4.2016806722689074E-3</v>
      </c>
      <c r="F160" s="298"/>
      <c r="G160" s="30">
        <f>+IF($I$159=0,"",(G159/$I$159))</f>
        <v>0.3949579831932773</v>
      </c>
      <c r="H160" s="113">
        <f>+IF($I$159=0,"",(H159/$I$159))</f>
        <v>0.60504201680672265</v>
      </c>
      <c r="I160" s="298"/>
      <c r="J160" s="34"/>
      <c r="M160" s="3">
        <v>151</v>
      </c>
      <c r="N160" s="3">
        <v>6</v>
      </c>
      <c r="O160" s="3">
        <v>72</v>
      </c>
      <c r="P160" s="3">
        <v>0</v>
      </c>
      <c r="Q160" s="3">
        <v>95</v>
      </c>
      <c r="R160" s="3">
        <v>134</v>
      </c>
      <c r="S160" s="3"/>
      <c r="T160" s="3"/>
      <c r="U160" s="3"/>
      <c r="V160" s="3"/>
    </row>
    <row r="161" spans="1:22" ht="18.75" x14ac:dyDescent="0.25">
      <c r="A161" s="277">
        <v>2017</v>
      </c>
      <c r="B161" s="25">
        <f>+M160</f>
        <v>151</v>
      </c>
      <c r="C161" s="25">
        <f t="shared" ref="C161:E161" si="25">+N160</f>
        <v>6</v>
      </c>
      <c r="D161" s="25">
        <f t="shared" si="25"/>
        <v>72</v>
      </c>
      <c r="E161" s="116">
        <f t="shared" si="25"/>
        <v>0</v>
      </c>
      <c r="F161" s="235">
        <f>+SUM(B161:E161)</f>
        <v>229</v>
      </c>
      <c r="G161" s="25">
        <f>Q160</f>
        <v>95</v>
      </c>
      <c r="H161" s="116">
        <f>R160</f>
        <v>134</v>
      </c>
      <c r="I161" s="235">
        <f>+SUM(G161:H161)</f>
        <v>229</v>
      </c>
      <c r="J161" s="34"/>
      <c r="M161" s="3">
        <v>137</v>
      </c>
      <c r="N161" s="3">
        <v>3</v>
      </c>
      <c r="O161" s="3">
        <v>62</v>
      </c>
      <c r="P161" s="3">
        <v>0</v>
      </c>
      <c r="Q161" s="3">
        <v>80</v>
      </c>
      <c r="R161" s="3">
        <v>122</v>
      </c>
      <c r="S161" s="3"/>
      <c r="T161" s="3"/>
      <c r="U161" s="3"/>
      <c r="V161" s="3"/>
    </row>
    <row r="162" spans="1:22" ht="18.75" x14ac:dyDescent="0.25">
      <c r="A162" s="278"/>
      <c r="B162" s="29">
        <f>+IF($F$161=0,"",(B161/$F$161))</f>
        <v>0.65938864628820959</v>
      </c>
      <c r="C162" s="29">
        <f t="shared" ref="C162:E162" si="26">+IF($F$161=0,"",(C161/$F$161))</f>
        <v>2.6200873362445413E-2</v>
      </c>
      <c r="D162" s="29">
        <f t="shared" si="26"/>
        <v>0.31441048034934499</v>
      </c>
      <c r="E162" s="119">
        <f t="shared" si="26"/>
        <v>0</v>
      </c>
      <c r="F162" s="236"/>
      <c r="G162" s="29">
        <f>+IF($I$161=0,"",(G161/$I$161))</f>
        <v>0.41484716157205243</v>
      </c>
      <c r="H162" s="119">
        <f>+IF($I$161=0,"",(H161/$I$161))</f>
        <v>0.58515283842794763</v>
      </c>
      <c r="I162" s="236"/>
      <c r="J162" s="34"/>
      <c r="M162" s="3">
        <v>133</v>
      </c>
      <c r="N162" s="3">
        <v>3</v>
      </c>
      <c r="O162" s="3">
        <v>43</v>
      </c>
      <c r="P162" s="3">
        <v>0</v>
      </c>
      <c r="Q162" s="3">
        <v>75</v>
      </c>
      <c r="R162" s="3">
        <v>104</v>
      </c>
      <c r="S162" s="3"/>
      <c r="T162" s="3"/>
      <c r="U162" s="3"/>
      <c r="V162" s="3"/>
    </row>
    <row r="163" spans="1:22" ht="18.75" x14ac:dyDescent="0.25">
      <c r="A163" s="277">
        <v>2018</v>
      </c>
      <c r="B163" s="25">
        <f>+M161</f>
        <v>137</v>
      </c>
      <c r="C163" s="25">
        <f t="shared" ref="C163:E163" si="27">+N161</f>
        <v>3</v>
      </c>
      <c r="D163" s="25">
        <f t="shared" si="27"/>
        <v>62</v>
      </c>
      <c r="E163" s="116">
        <f t="shared" si="27"/>
        <v>0</v>
      </c>
      <c r="F163" s="235">
        <f>+SUM(B163:E163)</f>
        <v>202</v>
      </c>
      <c r="G163" s="25">
        <f>Q161</f>
        <v>80</v>
      </c>
      <c r="H163" s="116">
        <f>R161</f>
        <v>122</v>
      </c>
      <c r="I163" s="235">
        <f>+SUM(G163:H163)</f>
        <v>202</v>
      </c>
      <c r="J163" s="34"/>
      <c r="M163" s="3">
        <v>125</v>
      </c>
      <c r="N163" s="3">
        <v>2</v>
      </c>
      <c r="O163" s="3">
        <v>54</v>
      </c>
      <c r="P163" s="3">
        <v>0</v>
      </c>
      <c r="Q163" s="3">
        <v>79</v>
      </c>
      <c r="R163" s="3">
        <v>102</v>
      </c>
      <c r="S163" s="3"/>
      <c r="T163" s="3"/>
      <c r="U163" s="3"/>
      <c r="V163" s="3"/>
    </row>
    <row r="164" spans="1:22" ht="18.75" x14ac:dyDescent="0.25">
      <c r="A164" s="278"/>
      <c r="B164" s="29">
        <f>+IF($F$163=0,"",(B163/$F$163))</f>
        <v>0.67821782178217827</v>
      </c>
      <c r="C164" s="29">
        <f t="shared" ref="C164:E164" si="28">+IF($F$163=0,"",(C163/$F$163))</f>
        <v>1.4851485148514851E-2</v>
      </c>
      <c r="D164" s="29">
        <f t="shared" si="28"/>
        <v>0.30693069306930693</v>
      </c>
      <c r="E164" s="119">
        <f t="shared" si="28"/>
        <v>0</v>
      </c>
      <c r="F164" s="236"/>
      <c r="G164" s="29">
        <f>+IF($I$163=0,"",(G163/$I$163))</f>
        <v>0.39603960396039606</v>
      </c>
      <c r="H164" s="119">
        <f>+IF($I$163=0,"",(H163/$I$163))</f>
        <v>0.60396039603960394</v>
      </c>
      <c r="I164" s="236"/>
      <c r="J164" s="34"/>
      <c r="M164" s="3">
        <v>137</v>
      </c>
      <c r="N164" s="3">
        <v>1</v>
      </c>
      <c r="O164" s="3">
        <v>57</v>
      </c>
      <c r="P164" s="3">
        <v>0</v>
      </c>
      <c r="Q164" s="3">
        <v>87</v>
      </c>
      <c r="R164" s="3">
        <v>108</v>
      </c>
      <c r="S164" s="3"/>
      <c r="T164" s="3"/>
      <c r="U164" s="3"/>
      <c r="V164" s="3"/>
    </row>
    <row r="165" spans="1:22" ht="18.75" x14ac:dyDescent="0.25">
      <c r="A165" s="277">
        <v>2019</v>
      </c>
      <c r="B165" s="25">
        <f>+M162</f>
        <v>133</v>
      </c>
      <c r="C165" s="19">
        <f t="shared" ref="C165:E165" si="29">+N162</f>
        <v>3</v>
      </c>
      <c r="D165" s="19">
        <f t="shared" si="29"/>
        <v>43</v>
      </c>
      <c r="E165" s="122">
        <f t="shared" si="29"/>
        <v>0</v>
      </c>
      <c r="F165" s="235">
        <f>+SUM(B165:E165)</f>
        <v>179</v>
      </c>
      <c r="G165" s="25">
        <f>Q162</f>
        <v>75</v>
      </c>
      <c r="H165" s="116">
        <f>R162</f>
        <v>104</v>
      </c>
      <c r="I165" s="235">
        <f>+SUM(G165:H165)</f>
        <v>179</v>
      </c>
      <c r="J165" s="34"/>
      <c r="M165" s="3">
        <v>125</v>
      </c>
      <c r="N165" s="3">
        <v>3</v>
      </c>
      <c r="O165" s="3">
        <v>58</v>
      </c>
      <c r="P165" s="3">
        <v>0</v>
      </c>
      <c r="Q165" s="3">
        <v>87</v>
      </c>
      <c r="R165" s="3">
        <v>99</v>
      </c>
      <c r="S165" s="3"/>
      <c r="T165" s="3"/>
      <c r="U165" s="3"/>
      <c r="V165" s="3"/>
    </row>
    <row r="166" spans="1:22" ht="18.75" x14ac:dyDescent="0.25">
      <c r="A166" s="278"/>
      <c r="B166" s="29">
        <f>+IF($F$165=0,"",(B165/$F$165))</f>
        <v>0.74301675977653636</v>
      </c>
      <c r="C166" s="29">
        <f>+IF($F$165=0,"",(C165/$F$165))</f>
        <v>1.6759776536312849E-2</v>
      </c>
      <c r="D166" s="29">
        <f t="shared" ref="D166:E166" si="30">+IF($F$165=0,"",(D165/$F$165))</f>
        <v>0.24022346368715083</v>
      </c>
      <c r="E166" s="119">
        <f t="shared" si="30"/>
        <v>0</v>
      </c>
      <c r="F166" s="236"/>
      <c r="G166" s="29">
        <f>+IF($I$165=0,"",(G165/$I$165))</f>
        <v>0.41899441340782123</v>
      </c>
      <c r="H166" s="119">
        <f>+IF($I$165=0,"",(H165/$I$165))</f>
        <v>0.58100558659217882</v>
      </c>
      <c r="I166" s="236"/>
      <c r="J166" s="34"/>
      <c r="M166" s="3"/>
      <c r="N166" s="3"/>
      <c r="O166" s="3"/>
      <c r="P166" s="3"/>
      <c r="Q166" s="3"/>
      <c r="R166" s="3"/>
      <c r="S166" s="3"/>
      <c r="T166" s="3"/>
      <c r="U166" s="3"/>
      <c r="V166" s="3"/>
    </row>
    <row r="167" spans="1:22" ht="18.75" x14ac:dyDescent="0.25">
      <c r="A167" s="277">
        <v>2020</v>
      </c>
      <c r="B167" s="25">
        <f>+M163</f>
        <v>125</v>
      </c>
      <c r="C167" s="19">
        <f t="shared" ref="C167:E167" si="31">+N163</f>
        <v>2</v>
      </c>
      <c r="D167" s="19">
        <f t="shared" si="31"/>
        <v>54</v>
      </c>
      <c r="E167" s="122">
        <f t="shared" si="31"/>
        <v>0</v>
      </c>
      <c r="F167" s="235">
        <f>+SUM(B167:E167)</f>
        <v>181</v>
      </c>
      <c r="G167" s="25">
        <f>Q163</f>
        <v>79</v>
      </c>
      <c r="H167" s="116">
        <f>R163</f>
        <v>102</v>
      </c>
      <c r="I167" s="235">
        <f>+SUM(G167:H167)</f>
        <v>181</v>
      </c>
      <c r="J167" s="34"/>
      <c r="M167" s="3"/>
      <c r="N167" s="3"/>
      <c r="O167" s="3"/>
      <c r="P167" s="3"/>
      <c r="Q167" s="3"/>
      <c r="R167" s="3"/>
      <c r="S167" s="3"/>
      <c r="T167" s="3"/>
      <c r="U167" s="3"/>
      <c r="V167" s="3"/>
    </row>
    <row r="168" spans="1:22" ht="18.75" x14ac:dyDescent="0.25">
      <c r="A168" s="278"/>
      <c r="B168" s="29">
        <f>+IF($F$167=0,"",(B167/$F$167))</f>
        <v>0.69060773480662985</v>
      </c>
      <c r="C168" s="29">
        <f>+IF($F$167=0,"",(C167/$F$167))</f>
        <v>1.1049723756906077E-2</v>
      </c>
      <c r="D168" s="29">
        <f>+IF($F$167=0,"",(D167/$F$167))</f>
        <v>0.2983425414364641</v>
      </c>
      <c r="E168" s="119">
        <f>+IF($F$167=0,"",(E167/$F$167))</f>
        <v>0</v>
      </c>
      <c r="F168" s="236"/>
      <c r="G168" s="29">
        <f>+IF($I$167=0,"",(G167/$I$167))</f>
        <v>0.43646408839779005</v>
      </c>
      <c r="H168" s="119">
        <f>+IF($I$167=0,"",(H167/$I$167))</f>
        <v>0.56353591160220995</v>
      </c>
      <c r="I168" s="236"/>
      <c r="J168" s="34"/>
      <c r="M168" s="3"/>
      <c r="N168" s="3"/>
      <c r="O168" s="3"/>
      <c r="P168" s="3"/>
      <c r="Q168" s="3"/>
      <c r="R168" s="3"/>
      <c r="S168" s="3"/>
      <c r="T168" s="3"/>
      <c r="U168" s="3"/>
      <c r="V168" s="3"/>
    </row>
    <row r="169" spans="1:22" ht="18.75" x14ac:dyDescent="0.25">
      <c r="A169" s="277">
        <v>2021</v>
      </c>
      <c r="B169" s="25">
        <f>+M164</f>
        <v>137</v>
      </c>
      <c r="C169" s="19">
        <f t="shared" ref="C169:E169" si="32">+N164</f>
        <v>1</v>
      </c>
      <c r="D169" s="19">
        <f t="shared" si="32"/>
        <v>57</v>
      </c>
      <c r="E169" s="122">
        <f t="shared" si="32"/>
        <v>0</v>
      </c>
      <c r="F169" s="235">
        <f>+SUM(B169:E169)</f>
        <v>195</v>
      </c>
      <c r="G169" s="25">
        <f>Q164</f>
        <v>87</v>
      </c>
      <c r="H169" s="116">
        <f>R164</f>
        <v>108</v>
      </c>
      <c r="I169" s="277">
        <f>+SUM(G169:H169)</f>
        <v>195</v>
      </c>
      <c r="J169" s="34"/>
      <c r="M169" s="3"/>
      <c r="N169" s="3"/>
      <c r="O169" s="3"/>
      <c r="P169" s="3"/>
      <c r="Q169" s="3"/>
      <c r="R169" s="3"/>
      <c r="S169" s="3"/>
      <c r="T169" s="3"/>
      <c r="U169" s="3"/>
      <c r="V169" s="3"/>
    </row>
    <row r="170" spans="1:22" ht="18.75" x14ac:dyDescent="0.25">
      <c r="A170" s="278"/>
      <c r="B170" s="29">
        <f>+IF($F$169=0,"",(B169/$F$169))</f>
        <v>0.70256410256410251</v>
      </c>
      <c r="C170" s="29">
        <f>+IF($F$169=0,"",(C169/$F$169))</f>
        <v>5.1282051282051282E-3</v>
      </c>
      <c r="D170" s="29">
        <f>+IF($F$169=0,"",(D169/$F$169))</f>
        <v>0.29230769230769232</v>
      </c>
      <c r="E170" s="119">
        <f>+IF($F$169=0,"",(E169/$F$169))</f>
        <v>0</v>
      </c>
      <c r="F170" s="236"/>
      <c r="G170" s="29">
        <f>+IF($I$169=0,"",(G169/$I$169))</f>
        <v>0.44615384615384618</v>
      </c>
      <c r="H170" s="119">
        <f>+IF($I$169=0,"",(H169/$I$169))</f>
        <v>0.55384615384615388</v>
      </c>
      <c r="I170" s="278"/>
      <c r="J170" s="34"/>
      <c r="M170" s="3"/>
      <c r="N170" s="3"/>
      <c r="O170" s="3"/>
      <c r="P170" s="3"/>
      <c r="Q170" s="3"/>
      <c r="R170" s="3"/>
      <c r="S170" s="3"/>
      <c r="T170" s="3"/>
      <c r="U170" s="3"/>
      <c r="V170" s="3"/>
    </row>
    <row r="171" spans="1:22" ht="18.75" x14ac:dyDescent="0.25">
      <c r="A171" s="299">
        <v>2022</v>
      </c>
      <c r="B171" s="25">
        <f>+M165</f>
        <v>125</v>
      </c>
      <c r="C171" s="19">
        <f t="shared" ref="C171:E171" si="33">+N165</f>
        <v>3</v>
      </c>
      <c r="D171" s="19">
        <f t="shared" si="33"/>
        <v>58</v>
      </c>
      <c r="E171" s="122">
        <f t="shared" si="33"/>
        <v>0</v>
      </c>
      <c r="F171" s="259">
        <f>+SUM(B171:E171)</f>
        <v>186</v>
      </c>
      <c r="G171" s="19">
        <f>Q165</f>
        <v>87</v>
      </c>
      <c r="H171" s="122">
        <f>R165</f>
        <v>99</v>
      </c>
      <c r="I171" s="259">
        <f>+SUM(G171:H171)</f>
        <v>186</v>
      </c>
      <c r="J171" s="34"/>
      <c r="M171" s="3"/>
      <c r="N171" s="3"/>
      <c r="O171" s="3"/>
      <c r="P171" s="3"/>
      <c r="Q171" s="3"/>
      <c r="R171" s="3"/>
      <c r="S171" s="3"/>
      <c r="T171" s="3"/>
      <c r="U171" s="3"/>
      <c r="V171" s="3"/>
    </row>
    <row r="172" spans="1:22" s="43" customFormat="1" ht="19.5" thickBot="1" x14ac:dyDescent="0.3">
      <c r="A172" s="300"/>
      <c r="B172" s="127">
        <f>+IF($F$171=0,"",(B171/$F$171))</f>
        <v>0.67204301075268813</v>
      </c>
      <c r="C172" s="127">
        <f t="shared" ref="C172:E172" si="34">+IF($F$171=0,"",(C171/$F$171))</f>
        <v>1.6129032258064516E-2</v>
      </c>
      <c r="D172" s="127">
        <f t="shared" si="34"/>
        <v>0.31182795698924731</v>
      </c>
      <c r="E172" s="125">
        <f t="shared" si="34"/>
        <v>0</v>
      </c>
      <c r="F172" s="260"/>
      <c r="G172" s="127">
        <f>+IF($I$171=0,"",(G171/$I$171))</f>
        <v>0.46774193548387094</v>
      </c>
      <c r="H172" s="125">
        <f>+IF($I$171=0,"",(H171/$I$171))</f>
        <v>0.532258064516129</v>
      </c>
      <c r="I172" s="260"/>
      <c r="J172" s="34"/>
      <c r="K172" s="1"/>
      <c r="L172" s="1"/>
      <c r="M172" s="3"/>
      <c r="N172" s="3"/>
    </row>
    <row r="173" spans="1:22" s="43" customFormat="1" ht="15.75" customHeight="1" x14ac:dyDescent="0.25">
      <c r="A173" s="26" t="s">
        <v>83</v>
      </c>
      <c r="B173" s="1"/>
      <c r="C173" s="1"/>
      <c r="D173" s="1"/>
      <c r="E173" s="1"/>
      <c r="F173" s="1"/>
      <c r="G173" s="1"/>
      <c r="H173" s="26"/>
      <c r="I173" s="20"/>
      <c r="J173" s="20"/>
      <c r="K173" s="3"/>
      <c r="L173" s="3"/>
      <c r="M173" s="3"/>
      <c r="N173" s="3"/>
    </row>
    <row r="174" spans="1:22" s="43" customFormat="1" ht="9.75" customHeight="1" x14ac:dyDescent="0.25">
      <c r="A174" s="1"/>
      <c r="B174" s="1"/>
      <c r="C174" s="1"/>
      <c r="D174" s="1"/>
      <c r="E174" s="1"/>
      <c r="F174" s="1"/>
      <c r="G174" s="1"/>
      <c r="H174" s="20"/>
      <c r="I174" s="21"/>
      <c r="J174" s="21"/>
      <c r="K174" s="3"/>
      <c r="L174" s="3"/>
      <c r="M174" s="3"/>
      <c r="N174" s="3"/>
    </row>
    <row r="175" spans="1:22" s="43" customFormat="1" ht="9.75" customHeight="1" x14ac:dyDescent="0.25">
      <c r="A175" s="1"/>
      <c r="B175" s="1"/>
      <c r="C175" s="1"/>
      <c r="D175" s="1"/>
      <c r="E175" s="1"/>
      <c r="F175" s="1"/>
      <c r="G175" s="1"/>
      <c r="H175" s="20"/>
      <c r="I175" s="21"/>
      <c r="J175" s="21"/>
      <c r="K175" s="3"/>
      <c r="L175" s="3"/>
      <c r="M175" s="3"/>
      <c r="N175" s="3"/>
    </row>
    <row r="176" spans="1:22" s="43" customFormat="1" ht="19.5" thickBot="1" x14ac:dyDescent="0.3">
      <c r="A176" s="16" t="s">
        <v>57</v>
      </c>
      <c r="B176" s="18"/>
      <c r="C176" s="18"/>
      <c r="D176" s="18"/>
      <c r="E176" s="18"/>
      <c r="F176" s="18"/>
      <c r="G176" s="1"/>
      <c r="H176" s="20"/>
      <c r="I176" s="21"/>
      <c r="J176" s="21"/>
      <c r="K176" s="3"/>
      <c r="L176" s="3"/>
      <c r="M176" s="3"/>
      <c r="N176" s="3"/>
    </row>
    <row r="177" spans="1:18" s="43" customFormat="1" ht="38.25" thickBot="1" x14ac:dyDescent="0.3">
      <c r="A177" s="155" t="s">
        <v>55</v>
      </c>
      <c r="B177" s="157" t="s">
        <v>101</v>
      </c>
      <c r="C177" s="145" t="s">
        <v>102</v>
      </c>
      <c r="D177" s="145" t="s">
        <v>103</v>
      </c>
      <c r="E177" s="145" t="s">
        <v>104</v>
      </c>
      <c r="F177" s="145" t="s">
        <v>105</v>
      </c>
      <c r="G177" s="146" t="s">
        <v>97</v>
      </c>
      <c r="H177" s="155" t="s">
        <v>81</v>
      </c>
      <c r="I177" s="21"/>
      <c r="J177" s="21"/>
      <c r="K177" s="3"/>
      <c r="L177" s="3"/>
      <c r="M177" s="3"/>
      <c r="N177" s="3"/>
    </row>
    <row r="178" spans="1:18" s="43" customFormat="1" ht="18.75" x14ac:dyDescent="0.25">
      <c r="A178" s="299">
        <v>2016</v>
      </c>
      <c r="B178" s="67">
        <f>+M178</f>
        <v>40</v>
      </c>
      <c r="C178" s="19">
        <f t="shared" ref="C178:G178" si="35">+N178</f>
        <v>35</v>
      </c>
      <c r="D178" s="19">
        <f t="shared" si="35"/>
        <v>163</v>
      </c>
      <c r="E178" s="19">
        <f t="shared" si="35"/>
        <v>0</v>
      </c>
      <c r="F178" s="19">
        <f t="shared" si="35"/>
        <v>0</v>
      </c>
      <c r="G178" s="122">
        <f t="shared" si="35"/>
        <v>0</v>
      </c>
      <c r="H178" s="259">
        <f>+SUM(B178:G178)</f>
        <v>238</v>
      </c>
      <c r="I178" s="21"/>
      <c r="J178" s="21"/>
      <c r="K178" s="3"/>
      <c r="L178" s="3"/>
      <c r="M178" s="3">
        <v>40</v>
      </c>
      <c r="N178" s="3">
        <v>35</v>
      </c>
      <c r="O178" s="43">
        <v>163</v>
      </c>
      <c r="P178" s="43">
        <v>0</v>
      </c>
      <c r="Q178" s="43">
        <v>0</v>
      </c>
      <c r="R178" s="43">
        <v>0</v>
      </c>
    </row>
    <row r="179" spans="1:18" s="43" customFormat="1" ht="18.75" x14ac:dyDescent="0.25">
      <c r="A179" s="278"/>
      <c r="B179" s="131">
        <f>+IF($H$178=0,"",(B178/$H$178))</f>
        <v>0.16806722689075632</v>
      </c>
      <c r="C179" s="30">
        <f t="shared" ref="C179:G179" si="36">+IF($H$178=0,"",(C178/$H$178))</f>
        <v>0.14705882352941177</v>
      </c>
      <c r="D179" s="30">
        <f t="shared" si="36"/>
        <v>0.68487394957983194</v>
      </c>
      <c r="E179" s="30">
        <f t="shared" si="36"/>
        <v>0</v>
      </c>
      <c r="F179" s="30">
        <f t="shared" si="36"/>
        <v>0</v>
      </c>
      <c r="G179" s="113">
        <f t="shared" si="36"/>
        <v>0</v>
      </c>
      <c r="H179" s="298"/>
      <c r="I179" s="20"/>
      <c r="J179" s="20"/>
      <c r="K179" s="3"/>
      <c r="L179" s="3"/>
      <c r="M179" s="3">
        <v>35</v>
      </c>
      <c r="N179" s="3">
        <v>43</v>
      </c>
      <c r="O179" s="43">
        <v>151</v>
      </c>
      <c r="P179" s="43">
        <v>0</v>
      </c>
      <c r="Q179" s="43">
        <v>0</v>
      </c>
      <c r="R179" s="43">
        <v>0</v>
      </c>
    </row>
    <row r="180" spans="1:18" s="43" customFormat="1" ht="18.75" x14ac:dyDescent="0.25">
      <c r="A180" s="277">
        <v>2017</v>
      </c>
      <c r="B180" s="100">
        <f>+M179</f>
        <v>35</v>
      </c>
      <c r="C180" s="25">
        <f t="shared" ref="C180:G180" si="37">+N179</f>
        <v>43</v>
      </c>
      <c r="D180" s="25">
        <f t="shared" si="37"/>
        <v>151</v>
      </c>
      <c r="E180" s="25">
        <f t="shared" si="37"/>
        <v>0</v>
      </c>
      <c r="F180" s="25">
        <f t="shared" si="37"/>
        <v>0</v>
      </c>
      <c r="G180" s="116">
        <f t="shared" si="37"/>
        <v>0</v>
      </c>
      <c r="H180" s="235">
        <f>+SUM(B180:G180)</f>
        <v>229</v>
      </c>
      <c r="I180" s="20"/>
      <c r="J180" s="20"/>
      <c r="K180" s="3"/>
      <c r="L180" s="3"/>
      <c r="M180" s="3">
        <v>27</v>
      </c>
      <c r="N180" s="3">
        <v>38</v>
      </c>
      <c r="O180" s="43">
        <v>137</v>
      </c>
      <c r="P180" s="43">
        <v>0</v>
      </c>
      <c r="Q180" s="43">
        <v>0</v>
      </c>
      <c r="R180" s="43">
        <v>0</v>
      </c>
    </row>
    <row r="181" spans="1:18" s="43" customFormat="1" ht="18.75" x14ac:dyDescent="0.25">
      <c r="A181" s="278"/>
      <c r="B181" s="132">
        <f>+IF($H$180=0,"",(B180/$H$180))</f>
        <v>0.15283842794759825</v>
      </c>
      <c r="C181" s="29">
        <f t="shared" ref="C181:G181" si="38">+IF($H$180=0,"",(C180/$H$180))</f>
        <v>0.18777292576419213</v>
      </c>
      <c r="D181" s="29">
        <f t="shared" si="38"/>
        <v>0.65938864628820959</v>
      </c>
      <c r="E181" s="29">
        <f t="shared" si="38"/>
        <v>0</v>
      </c>
      <c r="F181" s="29">
        <f t="shared" si="38"/>
        <v>0</v>
      </c>
      <c r="G181" s="119">
        <f t="shared" si="38"/>
        <v>0</v>
      </c>
      <c r="H181" s="236"/>
      <c r="I181" s="20"/>
      <c r="J181" s="20"/>
      <c r="K181" s="3"/>
      <c r="L181" s="3"/>
      <c r="M181" s="3">
        <v>45</v>
      </c>
      <c r="N181" s="3">
        <v>0</v>
      </c>
      <c r="O181" s="43">
        <v>134</v>
      </c>
      <c r="P181" s="43">
        <v>0</v>
      </c>
      <c r="Q181" s="43">
        <v>0</v>
      </c>
      <c r="R181" s="43">
        <v>0</v>
      </c>
    </row>
    <row r="182" spans="1:18" s="43" customFormat="1" ht="18.75" x14ac:dyDescent="0.25">
      <c r="A182" s="277">
        <v>2018</v>
      </c>
      <c r="B182" s="100">
        <f>+M180</f>
        <v>27</v>
      </c>
      <c r="C182" s="25">
        <f t="shared" ref="C182:G182" si="39">+N180</f>
        <v>38</v>
      </c>
      <c r="D182" s="25">
        <f t="shared" si="39"/>
        <v>137</v>
      </c>
      <c r="E182" s="25">
        <f t="shared" si="39"/>
        <v>0</v>
      </c>
      <c r="F182" s="25">
        <f t="shared" si="39"/>
        <v>0</v>
      </c>
      <c r="G182" s="116">
        <f t="shared" si="39"/>
        <v>0</v>
      </c>
      <c r="H182" s="235">
        <f>+SUM(B182:G182)</f>
        <v>202</v>
      </c>
      <c r="I182" s="20"/>
      <c r="J182" s="20"/>
      <c r="K182" s="3"/>
      <c r="L182" s="3"/>
      <c r="M182" s="3">
        <v>44</v>
      </c>
      <c r="N182" s="3">
        <v>12</v>
      </c>
      <c r="O182" s="43">
        <v>125</v>
      </c>
      <c r="P182" s="43">
        <v>0</v>
      </c>
      <c r="Q182" s="43">
        <v>0</v>
      </c>
      <c r="R182" s="43">
        <v>0</v>
      </c>
    </row>
    <row r="183" spans="1:18" s="43" customFormat="1" ht="18.75" x14ac:dyDescent="0.25">
      <c r="A183" s="278"/>
      <c r="B183" s="132">
        <f>+IF($H$182=0,"",(B182/$H$182))</f>
        <v>0.13366336633663367</v>
      </c>
      <c r="C183" s="29">
        <f t="shared" ref="C183:G183" si="40">+IF($H$182=0,"",(C182/$H$182))</f>
        <v>0.18811881188118812</v>
      </c>
      <c r="D183" s="29">
        <f t="shared" si="40"/>
        <v>0.67821782178217827</v>
      </c>
      <c r="E183" s="29">
        <f t="shared" si="40"/>
        <v>0</v>
      </c>
      <c r="F183" s="29">
        <f t="shared" si="40"/>
        <v>0</v>
      </c>
      <c r="G183" s="119">
        <f t="shared" si="40"/>
        <v>0</v>
      </c>
      <c r="H183" s="236"/>
      <c r="I183" s="20"/>
      <c r="J183" s="20"/>
      <c r="K183" s="20"/>
      <c r="L183" s="20"/>
      <c r="M183" s="3">
        <v>51</v>
      </c>
      <c r="N183" s="3">
        <v>7</v>
      </c>
      <c r="O183" s="43">
        <v>137</v>
      </c>
      <c r="P183" s="43">
        <v>0</v>
      </c>
      <c r="Q183" s="43">
        <v>0</v>
      </c>
      <c r="R183" s="43">
        <v>0</v>
      </c>
    </row>
    <row r="184" spans="1:18" s="43" customFormat="1" ht="18.75" x14ac:dyDescent="0.25">
      <c r="A184" s="277">
        <v>2019</v>
      </c>
      <c r="B184" s="100">
        <f>+M181</f>
        <v>45</v>
      </c>
      <c r="C184" s="25">
        <f t="shared" ref="C184:G184" si="41">+N181</f>
        <v>0</v>
      </c>
      <c r="D184" s="25">
        <f t="shared" si="41"/>
        <v>134</v>
      </c>
      <c r="E184" s="25">
        <f t="shared" si="41"/>
        <v>0</v>
      </c>
      <c r="F184" s="25">
        <f t="shared" si="41"/>
        <v>0</v>
      </c>
      <c r="G184" s="116">
        <f t="shared" si="41"/>
        <v>0</v>
      </c>
      <c r="H184" s="235">
        <f>+SUM(B184:G184)</f>
        <v>179</v>
      </c>
      <c r="I184" s="20"/>
      <c r="J184" s="20"/>
      <c r="K184" s="20"/>
      <c r="L184" s="20"/>
      <c r="M184" s="3">
        <v>50</v>
      </c>
      <c r="N184" s="3">
        <v>11</v>
      </c>
      <c r="O184" s="43">
        <v>124</v>
      </c>
      <c r="P184" s="43">
        <v>0</v>
      </c>
      <c r="Q184" s="43">
        <v>1</v>
      </c>
      <c r="R184" s="43">
        <v>0</v>
      </c>
    </row>
    <row r="185" spans="1:18" s="43" customFormat="1" ht="18.75" x14ac:dyDescent="0.25">
      <c r="A185" s="278"/>
      <c r="B185" s="132">
        <f>+IF($H$184=0,"",(B184/$H$184))</f>
        <v>0.25139664804469275</v>
      </c>
      <c r="C185" s="29">
        <f t="shared" ref="C185:G185" si="42">+IF($H$184=0,"",(C184/$H$184))</f>
        <v>0</v>
      </c>
      <c r="D185" s="29">
        <f t="shared" si="42"/>
        <v>0.74860335195530725</v>
      </c>
      <c r="E185" s="29">
        <f t="shared" si="42"/>
        <v>0</v>
      </c>
      <c r="F185" s="29">
        <f t="shared" si="42"/>
        <v>0</v>
      </c>
      <c r="G185" s="119">
        <f t="shared" si="42"/>
        <v>0</v>
      </c>
      <c r="H185" s="236"/>
      <c r="I185" s="20"/>
      <c r="J185" s="20"/>
      <c r="K185" s="20"/>
      <c r="L185" s="20"/>
      <c r="M185" s="3"/>
      <c r="N185" s="3"/>
    </row>
    <row r="186" spans="1:18" s="43" customFormat="1" ht="18.75" x14ac:dyDescent="0.25">
      <c r="A186" s="277">
        <v>2020</v>
      </c>
      <c r="B186" s="100">
        <f>M182</f>
        <v>44</v>
      </c>
      <c r="C186" s="25">
        <f t="shared" ref="C186:G186" si="43">N182</f>
        <v>12</v>
      </c>
      <c r="D186" s="25">
        <f t="shared" si="43"/>
        <v>125</v>
      </c>
      <c r="E186" s="25">
        <f t="shared" si="43"/>
        <v>0</v>
      </c>
      <c r="F186" s="25">
        <f t="shared" si="43"/>
        <v>0</v>
      </c>
      <c r="G186" s="116">
        <f t="shared" si="43"/>
        <v>0</v>
      </c>
      <c r="H186" s="235">
        <f>+SUM(B186:G186)</f>
        <v>181</v>
      </c>
      <c r="I186" s="20"/>
      <c r="J186" s="20"/>
      <c r="K186" s="20"/>
      <c r="L186" s="20"/>
      <c r="M186" s="3"/>
      <c r="N186" s="3"/>
    </row>
    <row r="187" spans="1:18" s="43" customFormat="1" ht="18.75" x14ac:dyDescent="0.25">
      <c r="A187" s="278"/>
      <c r="B187" s="132">
        <f t="shared" ref="B187:G187" si="44">+IF($H$186=0,"",(B186/$H$186))</f>
        <v>0.24309392265193369</v>
      </c>
      <c r="C187" s="29">
        <f t="shared" si="44"/>
        <v>6.6298342541436461E-2</v>
      </c>
      <c r="D187" s="29">
        <f t="shared" si="44"/>
        <v>0.69060773480662985</v>
      </c>
      <c r="E187" s="29">
        <f t="shared" si="44"/>
        <v>0</v>
      </c>
      <c r="F187" s="29">
        <f t="shared" si="44"/>
        <v>0</v>
      </c>
      <c r="G187" s="119">
        <f t="shared" si="44"/>
        <v>0</v>
      </c>
      <c r="H187" s="236"/>
      <c r="I187" s="20"/>
      <c r="J187" s="20"/>
      <c r="K187" s="20"/>
      <c r="L187" s="20"/>
      <c r="M187" s="3"/>
      <c r="N187" s="3"/>
    </row>
    <row r="188" spans="1:18" s="43" customFormat="1" ht="18.75" x14ac:dyDescent="0.25">
      <c r="A188" s="277">
        <v>2021</v>
      </c>
      <c r="B188" s="100">
        <f>M183</f>
        <v>51</v>
      </c>
      <c r="C188" s="25">
        <f t="shared" ref="C188:G188" si="45">N183</f>
        <v>7</v>
      </c>
      <c r="D188" s="25">
        <f t="shared" si="45"/>
        <v>137</v>
      </c>
      <c r="E188" s="25">
        <f t="shared" si="45"/>
        <v>0</v>
      </c>
      <c r="F188" s="25">
        <f t="shared" si="45"/>
        <v>0</v>
      </c>
      <c r="G188" s="116">
        <f t="shared" si="45"/>
        <v>0</v>
      </c>
      <c r="H188" s="235">
        <f>+SUM(B188:G188)</f>
        <v>195</v>
      </c>
      <c r="I188" s="20"/>
      <c r="J188" s="20"/>
      <c r="K188" s="20"/>
      <c r="L188" s="20"/>
      <c r="M188" s="3"/>
      <c r="N188" s="3"/>
    </row>
    <row r="189" spans="1:18" s="43" customFormat="1" ht="18.75" x14ac:dyDescent="0.25">
      <c r="A189" s="278"/>
      <c r="B189" s="132">
        <f t="shared" ref="B189:F189" si="46">+IF($H$188=0,"",(B188/$H$188))</f>
        <v>0.26153846153846155</v>
      </c>
      <c r="C189" s="29">
        <f t="shared" si="46"/>
        <v>3.5897435897435895E-2</v>
      </c>
      <c r="D189" s="29">
        <f t="shared" si="46"/>
        <v>0.70256410256410251</v>
      </c>
      <c r="E189" s="29">
        <f t="shared" si="46"/>
        <v>0</v>
      </c>
      <c r="F189" s="29">
        <f t="shared" si="46"/>
        <v>0</v>
      </c>
      <c r="G189" s="119">
        <f>+IF($H$188=0,"",(G188/$H$188))</f>
        <v>0</v>
      </c>
      <c r="H189" s="236"/>
      <c r="I189" s="20"/>
      <c r="J189" s="20"/>
      <c r="K189" s="20"/>
      <c r="L189" s="20"/>
    </row>
    <row r="190" spans="1:18" s="43" customFormat="1" ht="18.75" x14ac:dyDescent="0.25">
      <c r="A190" s="299">
        <v>2022</v>
      </c>
      <c r="B190" s="100">
        <f>M184</f>
        <v>50</v>
      </c>
      <c r="C190" s="25">
        <f t="shared" ref="C190:G190" si="47">N184</f>
        <v>11</v>
      </c>
      <c r="D190" s="25">
        <f t="shared" si="47"/>
        <v>124</v>
      </c>
      <c r="E190" s="25">
        <f t="shared" si="47"/>
        <v>0</v>
      </c>
      <c r="F190" s="25">
        <f t="shared" si="47"/>
        <v>1</v>
      </c>
      <c r="G190" s="116">
        <f t="shared" si="47"/>
        <v>0</v>
      </c>
      <c r="H190" s="235">
        <f>+SUM(B190:G190)</f>
        <v>186</v>
      </c>
      <c r="I190" s="20"/>
      <c r="J190" s="20"/>
      <c r="K190" s="20"/>
      <c r="L190" s="20"/>
    </row>
    <row r="191" spans="1:18" ht="19.5" thickBot="1" x14ac:dyDescent="0.3">
      <c r="A191" s="300"/>
      <c r="B191" s="133">
        <f>+IF($H$190=0,"",(B190/$H$190))</f>
        <v>0.26881720430107525</v>
      </c>
      <c r="C191" s="127">
        <f>+IF($H$190=0,"",(C190/$H$190))</f>
        <v>5.9139784946236562E-2</v>
      </c>
      <c r="D191" s="127">
        <f t="shared" ref="D191:G191" si="48">+IF($H$190=0,"",(D190/$H$190))</f>
        <v>0.66666666666666663</v>
      </c>
      <c r="E191" s="127">
        <f t="shared" si="48"/>
        <v>0</v>
      </c>
      <c r="F191" s="127">
        <f t="shared" si="48"/>
        <v>5.3763440860215058E-3</v>
      </c>
      <c r="G191" s="125">
        <f t="shared" si="48"/>
        <v>0</v>
      </c>
      <c r="H191" s="260"/>
      <c r="I191" s="20"/>
      <c r="J191" s="20"/>
      <c r="K191" s="20"/>
      <c r="L191" s="20"/>
      <c r="M191" s="3"/>
    </row>
    <row r="192" spans="1:18" ht="15.75" customHeight="1" x14ac:dyDescent="0.25">
      <c r="A192" s="26" t="s">
        <v>83</v>
      </c>
      <c r="H192" s="20"/>
      <c r="I192" s="20"/>
      <c r="J192" s="20"/>
      <c r="K192" s="20"/>
      <c r="L192" s="20"/>
      <c r="M192" s="3"/>
    </row>
    <row r="193" spans="1:37" ht="15.75" customHeight="1" x14ac:dyDescent="0.25">
      <c r="H193" s="20"/>
      <c r="I193" s="20"/>
      <c r="J193" s="20"/>
      <c r="K193" s="20"/>
      <c r="L193" s="20"/>
    </row>
    <row r="194" spans="1:37" ht="21.75" thickBot="1" x14ac:dyDescent="0.3">
      <c r="A194" s="10" t="s">
        <v>16</v>
      </c>
      <c r="K194" s="3"/>
      <c r="L194" s="3"/>
      <c r="AK194" s="1"/>
    </row>
    <row r="195" spans="1:37" ht="30.75" customHeight="1" thickBot="1" x14ac:dyDescent="0.3">
      <c r="A195" s="311" t="s">
        <v>1</v>
      </c>
      <c r="B195" s="218"/>
      <c r="C195" s="157">
        <v>2012</v>
      </c>
      <c r="D195" s="145">
        <v>2013</v>
      </c>
      <c r="E195" s="145">
        <v>2014</v>
      </c>
      <c r="F195" s="145">
        <v>2015</v>
      </c>
      <c r="G195" s="145">
        <v>2016</v>
      </c>
      <c r="H195" s="145">
        <v>2017</v>
      </c>
      <c r="I195" s="145">
        <v>2018</v>
      </c>
      <c r="J195" s="145">
        <v>2019</v>
      </c>
      <c r="K195" s="145">
        <v>2020</v>
      </c>
      <c r="L195" s="145">
        <v>2021</v>
      </c>
      <c r="M195" s="148">
        <v>2022</v>
      </c>
      <c r="AK195" s="1"/>
    </row>
    <row r="196" spans="1:37" ht="18.75" x14ac:dyDescent="0.25">
      <c r="A196" s="275" t="s">
        <v>2</v>
      </c>
      <c r="B196" s="276"/>
      <c r="C196" s="67">
        <v>0</v>
      </c>
      <c r="D196" s="64">
        <v>0</v>
      </c>
      <c r="E196" s="64">
        <v>0</v>
      </c>
      <c r="F196" s="64">
        <v>0</v>
      </c>
      <c r="G196" s="64">
        <v>0</v>
      </c>
      <c r="H196" s="65">
        <v>0</v>
      </c>
      <c r="I196" s="65">
        <v>0</v>
      </c>
      <c r="J196" s="66">
        <v>0</v>
      </c>
      <c r="K196" s="66">
        <v>0</v>
      </c>
      <c r="L196" s="66">
        <v>0</v>
      </c>
      <c r="M196" s="68">
        <v>0</v>
      </c>
      <c r="AK196" s="1"/>
    </row>
    <row r="197" spans="1:37" ht="18.75" x14ac:dyDescent="0.25">
      <c r="A197" s="233" t="s">
        <v>3</v>
      </c>
      <c r="B197" s="234"/>
      <c r="C197" s="69">
        <v>0</v>
      </c>
      <c r="D197" s="15">
        <v>0</v>
      </c>
      <c r="E197" s="15">
        <v>0</v>
      </c>
      <c r="F197" s="15">
        <v>0</v>
      </c>
      <c r="G197" s="15">
        <v>0</v>
      </c>
      <c r="H197" s="28">
        <v>0</v>
      </c>
      <c r="I197" s="28">
        <v>0</v>
      </c>
      <c r="J197" s="33">
        <v>0</v>
      </c>
      <c r="K197" s="33">
        <v>0</v>
      </c>
      <c r="L197" s="33">
        <v>0</v>
      </c>
      <c r="M197" s="70">
        <v>0</v>
      </c>
      <c r="AK197" s="1"/>
    </row>
    <row r="198" spans="1:37" ht="18.75" x14ac:dyDescent="0.25">
      <c r="A198" s="233" t="s">
        <v>4</v>
      </c>
      <c r="B198" s="234"/>
      <c r="C198" s="69">
        <v>149</v>
      </c>
      <c r="D198" s="15">
        <v>149</v>
      </c>
      <c r="E198" s="15">
        <v>285</v>
      </c>
      <c r="F198" s="15">
        <v>181</v>
      </c>
      <c r="G198" s="15">
        <v>221</v>
      </c>
      <c r="H198" s="28">
        <v>184</v>
      </c>
      <c r="I198" s="28">
        <v>169</v>
      </c>
      <c r="J198" s="33">
        <v>145</v>
      </c>
      <c r="K198" s="33">
        <v>201</v>
      </c>
      <c r="L198" s="33">
        <v>230</v>
      </c>
      <c r="M198" s="70">
        <v>232</v>
      </c>
      <c r="AK198" s="1"/>
    </row>
    <row r="199" spans="1:37" ht="18.75" x14ac:dyDescent="0.25">
      <c r="A199" s="233" t="s">
        <v>5</v>
      </c>
      <c r="B199" s="234"/>
      <c r="C199" s="69">
        <v>13</v>
      </c>
      <c r="D199" s="15">
        <v>64</v>
      </c>
      <c r="E199" s="15">
        <v>25</v>
      </c>
      <c r="F199" s="15">
        <v>18</v>
      </c>
      <c r="G199" s="15">
        <v>62</v>
      </c>
      <c r="H199" s="28">
        <v>17</v>
      </c>
      <c r="I199" s="28">
        <v>20</v>
      </c>
      <c r="J199" s="33">
        <v>10</v>
      </c>
      <c r="K199" s="33">
        <v>10</v>
      </c>
      <c r="L199" s="33">
        <v>3</v>
      </c>
      <c r="M199" s="70">
        <v>19</v>
      </c>
      <c r="AK199" s="1"/>
    </row>
    <row r="200" spans="1:37" ht="18.75" x14ac:dyDescent="0.25">
      <c r="A200" s="233" t="s">
        <v>6</v>
      </c>
      <c r="B200" s="234"/>
      <c r="C200" s="69">
        <v>0</v>
      </c>
      <c r="D200" s="15">
        <v>0</v>
      </c>
      <c r="E200" s="15">
        <v>0</v>
      </c>
      <c r="F200" s="15">
        <v>0</v>
      </c>
      <c r="G200" s="15">
        <v>10</v>
      </c>
      <c r="H200" s="28">
        <v>4</v>
      </c>
      <c r="I200" s="28">
        <v>8</v>
      </c>
      <c r="J200" s="33">
        <v>6</v>
      </c>
      <c r="K200" s="33">
        <v>10</v>
      </c>
      <c r="L200" s="33">
        <v>2</v>
      </c>
      <c r="M200" s="70">
        <v>0</v>
      </c>
      <c r="AK200" s="1"/>
    </row>
    <row r="201" spans="1:37" ht="18.75" x14ac:dyDescent="0.25">
      <c r="A201" s="233" t="s">
        <v>7</v>
      </c>
      <c r="B201" s="234"/>
      <c r="C201" s="69">
        <v>0</v>
      </c>
      <c r="D201" s="15">
        <v>0</v>
      </c>
      <c r="E201" s="15">
        <v>0</v>
      </c>
      <c r="F201" s="15">
        <v>0</v>
      </c>
      <c r="G201" s="15">
        <v>0</v>
      </c>
      <c r="H201" s="28">
        <v>0</v>
      </c>
      <c r="I201" s="28">
        <v>0</v>
      </c>
      <c r="J201" s="33">
        <v>0</v>
      </c>
      <c r="K201" s="33">
        <v>0</v>
      </c>
      <c r="L201" s="33">
        <v>0</v>
      </c>
      <c r="M201" s="70">
        <v>0</v>
      </c>
      <c r="AK201" s="1"/>
    </row>
    <row r="202" spans="1:37" ht="19.5" thickBot="1" x14ac:dyDescent="0.3">
      <c r="A202" s="237" t="s">
        <v>8</v>
      </c>
      <c r="B202" s="238"/>
      <c r="C202" s="178">
        <f t="shared" ref="C202:J202" si="49">+SUM(C196:C201)</f>
        <v>162</v>
      </c>
      <c r="D202" s="158">
        <f t="shared" si="49"/>
        <v>213</v>
      </c>
      <c r="E202" s="158">
        <f t="shared" si="49"/>
        <v>310</v>
      </c>
      <c r="F202" s="158">
        <f t="shared" si="49"/>
        <v>199</v>
      </c>
      <c r="G202" s="158">
        <f t="shared" si="49"/>
        <v>293</v>
      </c>
      <c r="H202" s="158">
        <f t="shared" si="49"/>
        <v>205</v>
      </c>
      <c r="I202" s="158">
        <f t="shared" si="49"/>
        <v>197</v>
      </c>
      <c r="J202" s="158">
        <f t="shared" si="49"/>
        <v>161</v>
      </c>
      <c r="K202" s="158">
        <f t="shared" ref="K202:L202" si="50">+SUM(K196:K201)</f>
        <v>221</v>
      </c>
      <c r="L202" s="158">
        <f t="shared" si="50"/>
        <v>235</v>
      </c>
      <c r="M202" s="179">
        <f>+SUM(M196:M201)</f>
        <v>251</v>
      </c>
      <c r="AK202" s="1"/>
    </row>
    <row r="203" spans="1:37" ht="15.75" customHeight="1" x14ac:dyDescent="0.25">
      <c r="A203" s="26" t="s">
        <v>83</v>
      </c>
      <c r="F203" s="22"/>
      <c r="G203" s="3"/>
      <c r="H203" s="3"/>
      <c r="I203" s="3"/>
      <c r="K203" s="3"/>
      <c r="L203" s="3"/>
      <c r="AK203" s="1"/>
    </row>
    <row r="204" spans="1:37" ht="15.75" customHeight="1" x14ac:dyDescent="0.25">
      <c r="A204" s="26"/>
      <c r="K204" s="3"/>
      <c r="L204" s="3"/>
      <c r="AK204" s="1"/>
    </row>
    <row r="205" spans="1:37" ht="15.75" customHeight="1" x14ac:dyDescent="0.25">
      <c r="A205" s="26"/>
      <c r="K205" s="3"/>
      <c r="L205" s="3"/>
      <c r="AK205" s="1"/>
    </row>
    <row r="206" spans="1:37" ht="21.75" thickBot="1" x14ac:dyDescent="0.3">
      <c r="A206" s="10" t="s">
        <v>17</v>
      </c>
      <c r="K206" s="3"/>
      <c r="L206" s="3"/>
      <c r="AK206" s="1"/>
    </row>
    <row r="207" spans="1:37" ht="56.25" customHeight="1" thickBot="1" x14ac:dyDescent="0.3">
      <c r="A207" s="219" t="s">
        <v>1</v>
      </c>
      <c r="B207" s="220"/>
      <c r="C207" s="221"/>
      <c r="D207" s="217" t="s">
        <v>108</v>
      </c>
      <c r="E207" s="217"/>
      <c r="F207" s="217" t="s">
        <v>109</v>
      </c>
      <c r="G207" s="217"/>
      <c r="H207" s="217" t="s">
        <v>110</v>
      </c>
      <c r="I207" s="217"/>
      <c r="J207" s="217" t="s">
        <v>111</v>
      </c>
      <c r="K207" s="217"/>
      <c r="L207" s="217" t="s">
        <v>112</v>
      </c>
      <c r="M207" s="218"/>
      <c r="AK207" s="1"/>
    </row>
    <row r="208" spans="1:37" ht="18.75" x14ac:dyDescent="0.25">
      <c r="A208" s="222" t="s">
        <v>2</v>
      </c>
      <c r="B208" s="223"/>
      <c r="C208" s="224"/>
      <c r="D208" s="186" t="s">
        <v>66</v>
      </c>
      <c r="E208" s="134"/>
      <c r="F208" s="186" t="s">
        <v>66</v>
      </c>
      <c r="G208" s="187"/>
      <c r="H208" s="186" t="s">
        <v>66</v>
      </c>
      <c r="I208" s="186"/>
      <c r="J208" s="192" t="s">
        <v>66</v>
      </c>
      <c r="K208" s="201"/>
      <c r="L208" s="186" t="s">
        <v>66</v>
      </c>
      <c r="M208" s="188"/>
      <c r="N208" s="43"/>
      <c r="W208" s="20"/>
    </row>
    <row r="209" spans="1:37" ht="18.75" x14ac:dyDescent="0.25">
      <c r="A209" s="211" t="s">
        <v>3</v>
      </c>
      <c r="B209" s="212"/>
      <c r="C209" s="213"/>
      <c r="D209" s="186" t="s">
        <v>66</v>
      </c>
      <c r="E209" s="187"/>
      <c r="F209" s="186" t="s">
        <v>66</v>
      </c>
      <c r="G209" s="187"/>
      <c r="H209" s="186" t="s">
        <v>66</v>
      </c>
      <c r="I209" s="186"/>
      <c r="J209" s="194" t="s">
        <v>66</v>
      </c>
      <c r="K209" s="202"/>
      <c r="L209" s="186" t="s">
        <v>66</v>
      </c>
      <c r="M209" s="188"/>
      <c r="N209" s="43"/>
      <c r="W209" s="20"/>
    </row>
    <row r="210" spans="1:37" ht="18.75" x14ac:dyDescent="0.25">
      <c r="A210" s="211" t="s">
        <v>4</v>
      </c>
      <c r="B210" s="212"/>
      <c r="C210" s="213"/>
      <c r="D210" s="186">
        <v>0.60617760617760619</v>
      </c>
      <c r="E210" s="187"/>
      <c r="F210" s="186">
        <v>0.66847826086956519</v>
      </c>
      <c r="G210" s="187"/>
      <c r="H210" s="186">
        <v>0.67261904761904767</v>
      </c>
      <c r="I210" s="186"/>
      <c r="J210" s="194">
        <v>0.7931034482758621</v>
      </c>
      <c r="K210" s="202"/>
      <c r="L210" s="186">
        <v>0.74129353233830841</v>
      </c>
      <c r="M210" s="188"/>
      <c r="N210" s="43"/>
      <c r="W210" s="20"/>
    </row>
    <row r="211" spans="1:37" ht="18.75" x14ac:dyDescent="0.25">
      <c r="A211" s="211" t="s">
        <v>5</v>
      </c>
      <c r="B211" s="212"/>
      <c r="C211" s="213"/>
      <c r="D211" s="186">
        <v>0.91803278688524592</v>
      </c>
      <c r="E211" s="187"/>
      <c r="F211" s="186">
        <v>1</v>
      </c>
      <c r="G211" s="187"/>
      <c r="H211" s="186">
        <v>1</v>
      </c>
      <c r="I211" s="186"/>
      <c r="J211" s="194">
        <v>0.9</v>
      </c>
      <c r="K211" s="202"/>
      <c r="L211" s="186">
        <v>0.8</v>
      </c>
      <c r="M211" s="188"/>
      <c r="N211" s="43"/>
      <c r="W211" s="20"/>
    </row>
    <row r="212" spans="1:37" ht="18.75" x14ac:dyDescent="0.25">
      <c r="A212" s="211" t="s">
        <v>114</v>
      </c>
      <c r="B212" s="212"/>
      <c r="C212" s="213"/>
      <c r="D212" s="186" t="s">
        <v>66</v>
      </c>
      <c r="E212" s="187"/>
      <c r="F212" s="186" t="s">
        <v>66</v>
      </c>
      <c r="G212" s="187"/>
      <c r="H212" s="186" t="s">
        <v>66</v>
      </c>
      <c r="I212" s="186"/>
      <c r="J212" s="194" t="s">
        <v>66</v>
      </c>
      <c r="K212" s="202"/>
      <c r="L212" s="186" t="s">
        <v>66</v>
      </c>
      <c r="M212" s="188"/>
      <c r="N212" s="43"/>
      <c r="W212" s="20"/>
    </row>
    <row r="213" spans="1:37" ht="18.75" x14ac:dyDescent="0.25">
      <c r="A213" s="211" t="s">
        <v>6</v>
      </c>
      <c r="B213" s="212"/>
      <c r="C213" s="213"/>
      <c r="D213" s="186">
        <v>1</v>
      </c>
      <c r="E213" s="187"/>
      <c r="F213" s="186">
        <v>0.5</v>
      </c>
      <c r="G213" s="187"/>
      <c r="H213" s="186">
        <v>1</v>
      </c>
      <c r="I213" s="186"/>
      <c r="J213" s="194">
        <v>1</v>
      </c>
      <c r="K213" s="202"/>
      <c r="L213" s="186">
        <v>1</v>
      </c>
      <c r="M213" s="188"/>
      <c r="N213" s="43"/>
      <c r="W213" s="20"/>
    </row>
    <row r="214" spans="1:37" ht="19.5" thickBot="1" x14ac:dyDescent="0.3">
      <c r="A214" s="214" t="s">
        <v>7</v>
      </c>
      <c r="B214" s="215"/>
      <c r="C214" s="216"/>
      <c r="D214" s="189" t="s">
        <v>66</v>
      </c>
      <c r="E214" s="190"/>
      <c r="F214" s="189" t="s">
        <v>66</v>
      </c>
      <c r="G214" s="190"/>
      <c r="H214" s="189" t="s">
        <v>66</v>
      </c>
      <c r="I214" s="189"/>
      <c r="J214" s="203" t="s">
        <v>66</v>
      </c>
      <c r="K214" s="204"/>
      <c r="L214" s="189" t="s">
        <v>66</v>
      </c>
      <c r="M214" s="191"/>
      <c r="N214" s="43"/>
      <c r="W214" s="20"/>
    </row>
    <row r="215" spans="1:37" ht="15.75" customHeight="1" x14ac:dyDescent="0.25">
      <c r="A215" s="26" t="s">
        <v>58</v>
      </c>
      <c r="L215" s="3"/>
      <c r="AK215" s="1"/>
    </row>
    <row r="216" spans="1:37" ht="15.75" customHeight="1" x14ac:dyDescent="0.25">
      <c r="A216" s="2"/>
      <c r="K216" s="3"/>
      <c r="L216" s="3"/>
      <c r="AK216" s="1"/>
    </row>
    <row r="217" spans="1:37" ht="21.75" thickBot="1" x14ac:dyDescent="0.3">
      <c r="A217" s="10" t="s">
        <v>80</v>
      </c>
      <c r="K217" s="3"/>
      <c r="L217" s="3"/>
      <c r="AK217" s="1"/>
    </row>
    <row r="218" spans="1:37" ht="57.75" customHeight="1" thickBot="1" x14ac:dyDescent="0.3">
      <c r="A218" s="313" t="s">
        <v>1</v>
      </c>
      <c r="B218" s="314"/>
      <c r="C218" s="314"/>
      <c r="D218" s="217" t="s">
        <v>108</v>
      </c>
      <c r="E218" s="217"/>
      <c r="F218" s="217" t="s">
        <v>109</v>
      </c>
      <c r="G218" s="217"/>
      <c r="H218" s="217" t="s">
        <v>110</v>
      </c>
      <c r="I218" s="217"/>
      <c r="J218" s="217" t="s">
        <v>111</v>
      </c>
      <c r="K218" s="217"/>
      <c r="L218" s="217" t="s">
        <v>112</v>
      </c>
      <c r="M218" s="218"/>
      <c r="AK218" s="1"/>
    </row>
    <row r="219" spans="1:37" ht="18.75" x14ac:dyDescent="0.25">
      <c r="A219" s="315" t="s">
        <v>2</v>
      </c>
      <c r="B219" s="316"/>
      <c r="C219" s="316"/>
      <c r="D219" s="195" t="s">
        <v>66</v>
      </c>
      <c r="E219" s="196"/>
      <c r="F219" s="195" t="s">
        <v>66</v>
      </c>
      <c r="G219" s="196"/>
      <c r="H219" s="195" t="s">
        <v>66</v>
      </c>
      <c r="I219" s="196"/>
      <c r="J219" s="195" t="s">
        <v>66</v>
      </c>
      <c r="K219" s="196"/>
      <c r="L219" s="195" t="s">
        <v>66</v>
      </c>
      <c r="M219" s="197"/>
      <c r="AK219" s="1"/>
    </row>
    <row r="220" spans="1:37" ht="18.75" x14ac:dyDescent="0.25">
      <c r="A220" s="241" t="s">
        <v>3</v>
      </c>
      <c r="B220" s="242"/>
      <c r="C220" s="242"/>
      <c r="D220" s="193" t="s">
        <v>66</v>
      </c>
      <c r="E220" s="187"/>
      <c r="F220" s="193" t="s">
        <v>66</v>
      </c>
      <c r="G220" s="187"/>
      <c r="H220" s="193" t="s">
        <v>66</v>
      </c>
      <c r="I220" s="187"/>
      <c r="J220" s="193" t="s">
        <v>66</v>
      </c>
      <c r="K220" s="187"/>
      <c r="L220" s="193" t="s">
        <v>66</v>
      </c>
      <c r="M220" s="198"/>
      <c r="AK220" s="1"/>
    </row>
    <row r="221" spans="1:37" ht="18.75" x14ac:dyDescent="0.25">
      <c r="A221" s="241" t="s">
        <v>4</v>
      </c>
      <c r="B221" s="308"/>
      <c r="C221" s="308"/>
      <c r="D221" s="193" t="s">
        <v>125</v>
      </c>
      <c r="E221" s="187"/>
      <c r="F221" s="193" t="s">
        <v>125</v>
      </c>
      <c r="G221" s="187"/>
      <c r="H221" s="193" t="s">
        <v>125</v>
      </c>
      <c r="I221" s="187"/>
      <c r="J221" s="193" t="s">
        <v>125</v>
      </c>
      <c r="K221" s="187"/>
      <c r="L221" s="193" t="s">
        <v>125</v>
      </c>
      <c r="M221" s="198"/>
      <c r="AK221" s="1"/>
    </row>
    <row r="222" spans="1:37" ht="18.75" x14ac:dyDescent="0.25">
      <c r="A222" s="241" t="s">
        <v>5</v>
      </c>
      <c r="B222" s="308"/>
      <c r="C222" s="308"/>
      <c r="D222" s="193" t="s">
        <v>128</v>
      </c>
      <c r="E222" s="187"/>
      <c r="F222" s="193" t="s">
        <v>129</v>
      </c>
      <c r="G222" s="187"/>
      <c r="H222" s="193" t="s">
        <v>129</v>
      </c>
      <c r="I222" s="187"/>
      <c r="J222" s="193" t="s">
        <v>130</v>
      </c>
      <c r="K222" s="187"/>
      <c r="L222" s="193" t="s">
        <v>131</v>
      </c>
      <c r="M222" s="198"/>
      <c r="AK222" s="1"/>
    </row>
    <row r="223" spans="1:37" ht="18.75" x14ac:dyDescent="0.25">
      <c r="A223" s="241" t="s">
        <v>114</v>
      </c>
      <c r="B223" s="308"/>
      <c r="C223" s="308"/>
      <c r="D223" s="193" t="s">
        <v>66</v>
      </c>
      <c r="E223" s="187"/>
      <c r="F223" s="193" t="s">
        <v>66</v>
      </c>
      <c r="G223" s="187"/>
      <c r="H223" s="193" t="s">
        <v>66</v>
      </c>
      <c r="I223" s="187"/>
      <c r="J223" s="193" t="s">
        <v>66</v>
      </c>
      <c r="K223" s="187"/>
      <c r="L223" s="193" t="s">
        <v>66</v>
      </c>
      <c r="M223" s="198"/>
      <c r="AK223" s="1"/>
    </row>
    <row r="224" spans="1:37" ht="18.75" x14ac:dyDescent="0.25">
      <c r="A224" s="241" t="s">
        <v>6</v>
      </c>
      <c r="B224" s="308"/>
      <c r="C224" s="308"/>
      <c r="D224" s="193" t="s">
        <v>131</v>
      </c>
      <c r="E224" s="187"/>
      <c r="F224" s="193" t="s">
        <v>128</v>
      </c>
      <c r="G224" s="187"/>
      <c r="H224" s="193" t="s">
        <v>130</v>
      </c>
      <c r="I224" s="187"/>
      <c r="J224" s="193" t="s">
        <v>132</v>
      </c>
      <c r="K224" s="187"/>
      <c r="L224" s="193" t="s">
        <v>129</v>
      </c>
      <c r="M224" s="198"/>
      <c r="AK224" s="1"/>
    </row>
    <row r="225" spans="1:37" ht="19.5" thickBot="1" x14ac:dyDescent="0.3">
      <c r="A225" s="309" t="s">
        <v>7</v>
      </c>
      <c r="B225" s="310"/>
      <c r="C225" s="310"/>
      <c r="D225" s="199" t="s">
        <v>66</v>
      </c>
      <c r="E225" s="190"/>
      <c r="F225" s="199" t="s">
        <v>66</v>
      </c>
      <c r="G225" s="190"/>
      <c r="H225" s="199" t="s">
        <v>66</v>
      </c>
      <c r="I225" s="190"/>
      <c r="J225" s="199" t="s">
        <v>66</v>
      </c>
      <c r="K225" s="190"/>
      <c r="L225" s="199" t="s">
        <v>66</v>
      </c>
      <c r="M225" s="200"/>
      <c r="AK225" s="1"/>
    </row>
    <row r="226" spans="1:37" ht="18.75" x14ac:dyDescent="0.25">
      <c r="A226" s="26" t="s">
        <v>58</v>
      </c>
      <c r="B226" s="23"/>
      <c r="C226" s="24"/>
      <c r="D226" s="24"/>
      <c r="E226" s="24"/>
      <c r="F226" s="24"/>
      <c r="G226" s="24"/>
      <c r="H226" s="24"/>
      <c r="I226" s="24"/>
      <c r="K226" s="3"/>
      <c r="L226" s="3"/>
      <c r="AK226" s="1"/>
    </row>
    <row r="227" spans="1:37" ht="18.75" customHeight="1" x14ac:dyDescent="0.25">
      <c r="A227" s="307" t="s">
        <v>84</v>
      </c>
      <c r="B227" s="307"/>
      <c r="C227" s="307"/>
      <c r="D227" s="307"/>
      <c r="E227" s="307"/>
      <c r="F227" s="307"/>
      <c r="G227" s="307"/>
      <c r="H227" s="307"/>
      <c r="I227" s="307"/>
      <c r="J227" s="307"/>
      <c r="K227" s="307"/>
      <c r="L227" s="307"/>
      <c r="M227" s="307"/>
      <c r="N227" s="50"/>
      <c r="AK227" s="1"/>
    </row>
    <row r="228" spans="1:37" ht="14.25" customHeight="1" x14ac:dyDescent="0.25">
      <c r="A228" s="307" t="s">
        <v>106</v>
      </c>
      <c r="B228" s="307"/>
      <c r="C228" s="307"/>
      <c r="D228" s="307"/>
      <c r="E228" s="307"/>
      <c r="F228" s="307"/>
      <c r="G228" s="307"/>
      <c r="H228" s="307"/>
      <c r="I228" s="307"/>
      <c r="J228" s="307"/>
      <c r="K228" s="307"/>
      <c r="L228" s="50"/>
      <c r="M228" s="50"/>
      <c r="N228" s="50"/>
      <c r="AK228" s="1"/>
    </row>
    <row r="229" spans="1:37" ht="18.75" customHeight="1" x14ac:dyDescent="0.25">
      <c r="A229" s="135"/>
      <c r="B229" s="135"/>
      <c r="C229" s="135"/>
      <c r="D229" s="135"/>
      <c r="E229" s="135"/>
      <c r="F229" s="135"/>
      <c r="G229" s="135"/>
      <c r="H229" s="135"/>
      <c r="I229" s="135"/>
      <c r="J229" s="135"/>
      <c r="K229" s="135"/>
      <c r="L229" s="135"/>
      <c r="M229" s="135"/>
      <c r="N229" s="50"/>
      <c r="AK229" s="1"/>
    </row>
    <row r="230" spans="1:37" ht="18.75" x14ac:dyDescent="0.25">
      <c r="A230" s="40"/>
      <c r="B230" s="23"/>
      <c r="C230" s="24"/>
      <c r="D230" s="24"/>
      <c r="E230" s="24"/>
      <c r="F230" s="24"/>
      <c r="G230" s="24"/>
      <c r="H230" s="24"/>
      <c r="I230" s="24"/>
      <c r="K230" s="3"/>
      <c r="L230" s="3"/>
      <c r="AK230" s="1"/>
    </row>
    <row r="231" spans="1:37" ht="18.75" x14ac:dyDescent="0.25">
      <c r="A231" s="40"/>
      <c r="B231" s="23"/>
      <c r="C231" s="24"/>
      <c r="D231" s="24"/>
      <c r="E231" s="24"/>
      <c r="F231" s="24"/>
      <c r="G231" s="24"/>
      <c r="H231" s="24"/>
      <c r="I231" s="24"/>
      <c r="K231" s="3"/>
      <c r="L231" s="3"/>
      <c r="AK231" s="1"/>
    </row>
  </sheetData>
  <mergeCells count="184">
    <mergeCell ref="A9:M9"/>
    <mergeCell ref="A218:C218"/>
    <mergeCell ref="D218:E218"/>
    <mergeCell ref="A219:C219"/>
    <mergeCell ref="A220:C220"/>
    <mergeCell ref="J218:K218"/>
    <mergeCell ref="F218:G218"/>
    <mergeCell ref="H218:I218"/>
    <mergeCell ref="L218:M218"/>
    <mergeCell ref="A161:A162"/>
    <mergeCell ref="D125:D126"/>
    <mergeCell ref="F125:F126"/>
    <mergeCell ref="H125:H126"/>
    <mergeCell ref="I169:I170"/>
    <mergeCell ref="A169:A170"/>
    <mergeCell ref="F169:F170"/>
    <mergeCell ref="A125:A126"/>
    <mergeCell ref="A127:A128"/>
    <mergeCell ref="A137:H137"/>
    <mergeCell ref="I161:I162"/>
    <mergeCell ref="I163:I164"/>
    <mergeCell ref="A163:A164"/>
    <mergeCell ref="H127:H128"/>
    <mergeCell ref="I159:I160"/>
    <mergeCell ref="A227:M227"/>
    <mergeCell ref="A228:K228"/>
    <mergeCell ref="A221:C221"/>
    <mergeCell ref="A222:C222"/>
    <mergeCell ref="A224:C224"/>
    <mergeCell ref="A225:C225"/>
    <mergeCell ref="I171:I172"/>
    <mergeCell ref="A190:A191"/>
    <mergeCell ref="H190:H191"/>
    <mergeCell ref="A196:B196"/>
    <mergeCell ref="A197:B197"/>
    <mergeCell ref="A198:B198"/>
    <mergeCell ref="A186:A187"/>
    <mergeCell ref="H186:H187"/>
    <mergeCell ref="A188:A189"/>
    <mergeCell ref="H188:H189"/>
    <mergeCell ref="A195:B195"/>
    <mergeCell ref="H178:H179"/>
    <mergeCell ref="A182:A183"/>
    <mergeCell ref="H182:H183"/>
    <mergeCell ref="A178:A179"/>
    <mergeCell ref="A180:A181"/>
    <mergeCell ref="H180:H181"/>
    <mergeCell ref="A223:C223"/>
    <mergeCell ref="J141:J142"/>
    <mergeCell ref="J143:J144"/>
    <mergeCell ref="J151:J152"/>
    <mergeCell ref="J147:J148"/>
    <mergeCell ref="J153:J154"/>
    <mergeCell ref="J145:J146"/>
    <mergeCell ref="H133:H134"/>
    <mergeCell ref="A141:A142"/>
    <mergeCell ref="A143:A144"/>
    <mergeCell ref="A145:A146"/>
    <mergeCell ref="A201:B201"/>
    <mergeCell ref="A56:B56"/>
    <mergeCell ref="A57:B57"/>
    <mergeCell ref="A109:B109"/>
    <mergeCell ref="A110:B110"/>
    <mergeCell ref="A59:B59"/>
    <mergeCell ref="A81:B81"/>
    <mergeCell ref="A92:B92"/>
    <mergeCell ref="A184:A185"/>
    <mergeCell ref="A200:B200"/>
    <mergeCell ref="A149:A150"/>
    <mergeCell ref="A151:A152"/>
    <mergeCell ref="A135:A136"/>
    <mergeCell ref="A123:A124"/>
    <mergeCell ref="A171:A172"/>
    <mergeCell ref="A115:B115"/>
    <mergeCell ref="A199:B199"/>
    <mergeCell ref="A23:F23"/>
    <mergeCell ref="A21:F21"/>
    <mergeCell ref="A20:F20"/>
    <mergeCell ref="A26:F26"/>
    <mergeCell ref="A24:F24"/>
    <mergeCell ref="F163:F164"/>
    <mergeCell ref="F161:F162"/>
    <mergeCell ref="D135:D136"/>
    <mergeCell ref="F135:F136"/>
    <mergeCell ref="A25:F25"/>
    <mergeCell ref="A54:B54"/>
    <mergeCell ref="A55:B55"/>
    <mergeCell ref="A159:A160"/>
    <mergeCell ref="F159:F160"/>
    <mergeCell ref="A153:A154"/>
    <mergeCell ref="A133:A134"/>
    <mergeCell ref="F133:F134"/>
    <mergeCell ref="A32:B32"/>
    <mergeCell ref="A33:B33"/>
    <mergeCell ref="A34:B34"/>
    <mergeCell ref="E122:F122"/>
    <mergeCell ref="A43:B43"/>
    <mergeCell ref="A44:B44"/>
    <mergeCell ref="F127:F128"/>
    <mergeCell ref="D127:D128"/>
    <mergeCell ref="A39:B39"/>
    <mergeCell ref="A167:A168"/>
    <mergeCell ref="F167:F168"/>
    <mergeCell ref="A58:B58"/>
    <mergeCell ref="D133:D134"/>
    <mergeCell ref="H184:H185"/>
    <mergeCell ref="A165:A166"/>
    <mergeCell ref="A45:B45"/>
    <mergeCell ref="A42:B42"/>
    <mergeCell ref="A50:B50"/>
    <mergeCell ref="A51:B51"/>
    <mergeCell ref="A52:B52"/>
    <mergeCell ref="A53:B53"/>
    <mergeCell ref="A49:B49"/>
    <mergeCell ref="A82:B82"/>
    <mergeCell ref="A84:B84"/>
    <mergeCell ref="A83:B83"/>
    <mergeCell ref="A87:B87"/>
    <mergeCell ref="A85:B85"/>
    <mergeCell ref="D131:D132"/>
    <mergeCell ref="F131:F132"/>
    <mergeCell ref="A131:A132"/>
    <mergeCell ref="A147:A148"/>
    <mergeCell ref="H131:H132"/>
    <mergeCell ref="H135:H136"/>
    <mergeCell ref="A93:B93"/>
    <mergeCell ref="F171:F172"/>
    <mergeCell ref="A6:M6"/>
    <mergeCell ref="A7:M7"/>
    <mergeCell ref="A8:M8"/>
    <mergeCell ref="J149:J150"/>
    <mergeCell ref="A18:F18"/>
    <mergeCell ref="I165:I166"/>
    <mergeCell ref="A114:B114"/>
    <mergeCell ref="A129:A130"/>
    <mergeCell ref="D129:D130"/>
    <mergeCell ref="F129:F130"/>
    <mergeCell ref="H129:H130"/>
    <mergeCell ref="G115:H115"/>
    <mergeCell ref="C122:D122"/>
    <mergeCell ref="G113:H113"/>
    <mergeCell ref="G114:H114"/>
    <mergeCell ref="G111:H111"/>
    <mergeCell ref="G112:H112"/>
    <mergeCell ref="H17:H19"/>
    <mergeCell ref="A41:B41"/>
    <mergeCell ref="A31:B31"/>
    <mergeCell ref="A38:B38"/>
    <mergeCell ref="G17:G19"/>
    <mergeCell ref="A22:F22"/>
    <mergeCell ref="A40:B40"/>
    <mergeCell ref="I167:I168"/>
    <mergeCell ref="A202:B202"/>
    <mergeCell ref="G109:H109"/>
    <mergeCell ref="G110:H110"/>
    <mergeCell ref="D123:D124"/>
    <mergeCell ref="A94:B94"/>
    <mergeCell ref="A108:B108"/>
    <mergeCell ref="G108:H108"/>
    <mergeCell ref="A111:B111"/>
    <mergeCell ref="A112:B112"/>
    <mergeCell ref="G122:H122"/>
    <mergeCell ref="A95:B95"/>
    <mergeCell ref="A102:B102"/>
    <mergeCell ref="A100:B100"/>
    <mergeCell ref="A101:B101"/>
    <mergeCell ref="A99:B99"/>
    <mergeCell ref="F123:F124"/>
    <mergeCell ref="F165:F166"/>
    <mergeCell ref="H123:H124"/>
    <mergeCell ref="A113:B113"/>
    <mergeCell ref="A211:C211"/>
    <mergeCell ref="A212:C212"/>
    <mergeCell ref="A213:C213"/>
    <mergeCell ref="A214:C214"/>
    <mergeCell ref="D207:E207"/>
    <mergeCell ref="F207:G207"/>
    <mergeCell ref="H207:I207"/>
    <mergeCell ref="J207:K207"/>
    <mergeCell ref="L207:M207"/>
    <mergeCell ref="A207:C207"/>
    <mergeCell ref="A208:C208"/>
    <mergeCell ref="A209:C209"/>
    <mergeCell ref="A210:C210"/>
  </mergeCells>
  <pageMargins left="0.25" right="0.25" top="0.75" bottom="0.75" header="0.3" footer="0.3"/>
  <pageSetup scale="43" fitToHeight="0" orientation="portrait" r:id="rId1"/>
  <rowBreaks count="2" manualBreakCount="2">
    <brk id="105" max="9" man="1"/>
    <brk id="192" max="10" man="1"/>
  </rowBreaks>
  <ignoredErrors>
    <ignoredError sqref="J45 C34:H34 C45:I45 C95:H95 C202:H202 I202:M202 I34:J34 K34:M34 K45:M45 C87:H87 I87:M87 I95:M95 C59:M59 J76:M76 G76:I76" formulaRange="1"/>
    <ignoredError sqref="F159 F161 F160 F162" evalError="1"/>
    <ignoredError sqref="B164:E164 G164:H164 C183:G183 B187:G187 H188 G189:H189 C170:H170 F169 B189:F189" formula="1"/>
    <ignoredError sqref="F164 F163" evalError="1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Sandra Milena Sorza Gonzalez</cp:lastModifiedBy>
  <cp:lastPrinted>2019-09-17T15:46:27Z</cp:lastPrinted>
  <dcterms:created xsi:type="dcterms:W3CDTF">2014-06-16T15:17:17Z</dcterms:created>
  <dcterms:modified xsi:type="dcterms:W3CDTF">2023-09-02T07:04:14Z</dcterms:modified>
</cp:coreProperties>
</file>