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C:\Users\ssorza\Downloads\PERFILES_IES_OFICIAL\"/>
    </mc:Choice>
  </mc:AlternateContent>
  <xr:revisionPtr revIDLastSave="0" documentId="8_{95C83AC1-5CCB-4347-955C-0CBFB78AE79D}" xr6:coauthVersionLast="47" xr6:coauthVersionMax="47" xr10:uidLastSave="{00000000-0000-0000-0000-000000000000}"/>
  <bookViews>
    <workbookView xWindow="-120" yWindow="-120" windowWidth="24240" windowHeight="13140" xr2:uid="{00000000-000D-0000-FFFF-FFFF00000000}"/>
  </bookViews>
  <sheets>
    <sheet name="Hoja1" sheetId="1" r:id="rId1"/>
  </sheets>
  <definedNames>
    <definedName name="_xlnm.Print_Area" localSheetId="0">Hoja1!$A$11:$K$242</definedName>
    <definedName name="_xlnm.Print_Titles" localSheetId="0">Hoja1!$1:$10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7" i="1" l="1"/>
  <c r="E97" i="1"/>
  <c r="F97" i="1"/>
  <c r="G97" i="1"/>
  <c r="H97" i="1"/>
  <c r="I97" i="1"/>
  <c r="J97" i="1"/>
  <c r="K97" i="1"/>
  <c r="L97" i="1"/>
  <c r="M97" i="1"/>
  <c r="C97" i="1"/>
  <c r="H154" i="1"/>
  <c r="G154" i="1"/>
  <c r="F154" i="1"/>
  <c r="E154" i="1"/>
  <c r="D154" i="1"/>
  <c r="C154" i="1"/>
  <c r="B154" i="1"/>
  <c r="H152" i="1"/>
  <c r="G152" i="1"/>
  <c r="F152" i="1"/>
  <c r="E152" i="1"/>
  <c r="D152" i="1"/>
  <c r="C152" i="1"/>
  <c r="B152" i="1"/>
  <c r="H150" i="1"/>
  <c r="G150" i="1"/>
  <c r="F150" i="1"/>
  <c r="E150" i="1"/>
  <c r="D150" i="1"/>
  <c r="C150" i="1"/>
  <c r="B150" i="1"/>
  <c r="H148" i="1"/>
  <c r="G148" i="1"/>
  <c r="F148" i="1"/>
  <c r="E148" i="1"/>
  <c r="D148" i="1"/>
  <c r="C148" i="1"/>
  <c r="B148" i="1"/>
  <c r="H146" i="1"/>
  <c r="G146" i="1"/>
  <c r="F146" i="1"/>
  <c r="E146" i="1"/>
  <c r="D146" i="1"/>
  <c r="C146" i="1"/>
  <c r="B146" i="1"/>
  <c r="H144" i="1"/>
  <c r="G144" i="1"/>
  <c r="F144" i="1"/>
  <c r="E144" i="1"/>
  <c r="D144" i="1"/>
  <c r="C144" i="1"/>
  <c r="B144" i="1"/>
  <c r="H142" i="1"/>
  <c r="G142" i="1"/>
  <c r="F142" i="1"/>
  <c r="E142" i="1"/>
  <c r="D142" i="1"/>
  <c r="C142" i="1"/>
  <c r="B142" i="1"/>
  <c r="B191" i="1"/>
  <c r="B189" i="1"/>
  <c r="B187" i="1"/>
  <c r="B185" i="1"/>
  <c r="B183" i="1"/>
  <c r="B181" i="1"/>
  <c r="D136" i="1" l="1"/>
  <c r="D134" i="1"/>
  <c r="D132" i="1"/>
  <c r="D130" i="1"/>
  <c r="D128" i="1"/>
  <c r="D126" i="1"/>
  <c r="G24" i="1"/>
  <c r="G23" i="1"/>
  <c r="G27" i="1"/>
  <c r="B161" i="1"/>
  <c r="G193" i="1"/>
  <c r="F193" i="1"/>
  <c r="E193" i="1"/>
  <c r="D193" i="1"/>
  <c r="C193" i="1"/>
  <c r="B193" i="1"/>
  <c r="G191" i="1"/>
  <c r="F191" i="1"/>
  <c r="E191" i="1"/>
  <c r="D191" i="1"/>
  <c r="C191" i="1"/>
  <c r="G189" i="1"/>
  <c r="F189" i="1"/>
  <c r="E189" i="1"/>
  <c r="D189" i="1"/>
  <c r="C189" i="1"/>
  <c r="G187" i="1"/>
  <c r="F187" i="1"/>
  <c r="E187" i="1"/>
  <c r="D187" i="1"/>
  <c r="C187" i="1"/>
  <c r="G185" i="1"/>
  <c r="F185" i="1"/>
  <c r="E185" i="1"/>
  <c r="D185" i="1"/>
  <c r="C185" i="1"/>
  <c r="G183" i="1"/>
  <c r="F183" i="1"/>
  <c r="E183" i="1"/>
  <c r="D183" i="1"/>
  <c r="C183" i="1"/>
  <c r="G181" i="1"/>
  <c r="F181" i="1"/>
  <c r="E181" i="1"/>
  <c r="D181" i="1"/>
  <c r="C181" i="1"/>
  <c r="H173" i="1"/>
  <c r="G173" i="1"/>
  <c r="H171" i="1"/>
  <c r="G171" i="1"/>
  <c r="H169" i="1"/>
  <c r="G169" i="1"/>
  <c r="H167" i="1"/>
  <c r="G167" i="1"/>
  <c r="H165" i="1"/>
  <c r="G165" i="1"/>
  <c r="H163" i="1"/>
  <c r="G163" i="1"/>
  <c r="H161" i="1"/>
  <c r="G161" i="1"/>
  <c r="B173" i="1"/>
  <c r="E173" i="1"/>
  <c r="D173" i="1"/>
  <c r="C173" i="1"/>
  <c r="E171" i="1"/>
  <c r="D171" i="1"/>
  <c r="C171" i="1"/>
  <c r="B171" i="1"/>
  <c r="E169" i="1"/>
  <c r="D169" i="1"/>
  <c r="C169" i="1"/>
  <c r="B169" i="1"/>
  <c r="E167" i="1"/>
  <c r="D167" i="1"/>
  <c r="C167" i="1"/>
  <c r="B167" i="1"/>
  <c r="E165" i="1"/>
  <c r="D165" i="1"/>
  <c r="C165" i="1"/>
  <c r="B165" i="1"/>
  <c r="E163" i="1"/>
  <c r="D163" i="1"/>
  <c r="C163" i="1"/>
  <c r="B163" i="1"/>
  <c r="E161" i="1"/>
  <c r="D161" i="1"/>
  <c r="C161" i="1"/>
  <c r="D124" i="1"/>
  <c r="C115" i="1"/>
  <c r="E115" i="1" s="1"/>
  <c r="C114" i="1"/>
  <c r="E114" i="1" s="1"/>
  <c r="C113" i="1"/>
  <c r="E113" i="1" s="1"/>
  <c r="C112" i="1"/>
  <c r="E112" i="1" s="1"/>
  <c r="C111" i="1"/>
  <c r="E111" i="1" s="1"/>
  <c r="C110" i="1"/>
  <c r="E110" i="1" s="1"/>
  <c r="C116" i="1" l="1"/>
  <c r="C13" i="1" l="1"/>
  <c r="I167" i="1"/>
  <c r="H168" i="1" s="1"/>
  <c r="H130" i="1"/>
  <c r="F130" i="1"/>
  <c r="E77" i="1"/>
  <c r="M61" i="1"/>
  <c r="L61" i="1"/>
  <c r="K61" i="1"/>
  <c r="J61" i="1"/>
  <c r="I61" i="1"/>
  <c r="H61" i="1"/>
  <c r="G61" i="1"/>
  <c r="F61" i="1"/>
  <c r="E61" i="1"/>
  <c r="D61" i="1"/>
  <c r="C61" i="1"/>
  <c r="F167" i="1" l="1"/>
  <c r="I150" i="1"/>
  <c r="H187" i="1"/>
  <c r="G168" i="1"/>
  <c r="F77" i="1"/>
  <c r="H151" i="1" l="1"/>
  <c r="G151" i="1"/>
  <c r="F151" i="1"/>
  <c r="E151" i="1"/>
  <c r="D151" i="1"/>
  <c r="B151" i="1"/>
  <c r="C151" i="1"/>
  <c r="C168" i="1"/>
  <c r="B168" i="1"/>
  <c r="D188" i="1"/>
  <c r="B188" i="1"/>
  <c r="E188" i="1"/>
  <c r="F188" i="1"/>
  <c r="C188" i="1"/>
  <c r="G188" i="1"/>
  <c r="E168" i="1"/>
  <c r="D168" i="1"/>
  <c r="I116" i="1"/>
  <c r="G25" i="1" s="1"/>
  <c r="M88" i="1"/>
  <c r="L88" i="1"/>
  <c r="K88" i="1"/>
  <c r="J88" i="1"/>
  <c r="I88" i="1"/>
  <c r="J77" i="1"/>
  <c r="I77" i="1"/>
  <c r="H77" i="1"/>
  <c r="G77" i="1"/>
  <c r="D88" i="1" l="1"/>
  <c r="E88" i="1"/>
  <c r="F88" i="1"/>
  <c r="G88" i="1"/>
  <c r="H88" i="1"/>
  <c r="C88" i="1"/>
  <c r="M206" i="1"/>
  <c r="M47" i="1" l="1"/>
  <c r="M36" i="1"/>
  <c r="G22" i="1" s="1"/>
  <c r="L47" i="1"/>
  <c r="H193" i="1"/>
  <c r="H136" i="1"/>
  <c r="F136" i="1"/>
  <c r="E194" i="1" l="1"/>
  <c r="C194" i="1"/>
  <c r="D194" i="1"/>
  <c r="B194" i="1"/>
  <c r="G194" i="1"/>
  <c r="F194" i="1"/>
  <c r="I154" i="1"/>
  <c r="F173" i="1"/>
  <c r="B174" i="1" s="1"/>
  <c r="I173" i="1"/>
  <c r="H155" i="1" l="1"/>
  <c r="B155" i="1"/>
  <c r="G155" i="1"/>
  <c r="F155" i="1"/>
  <c r="E155" i="1"/>
  <c r="D155" i="1"/>
  <c r="C155" i="1"/>
  <c r="H174" i="1"/>
  <c r="G174" i="1"/>
  <c r="D174" i="1"/>
  <c r="E174" i="1"/>
  <c r="C174" i="1"/>
  <c r="H132" i="1" l="1"/>
  <c r="F132" i="1"/>
  <c r="K36" i="1"/>
  <c r="L36" i="1"/>
  <c r="K47" i="1"/>
  <c r="I169" i="1" l="1"/>
  <c r="F169" i="1"/>
  <c r="B170" i="1" s="1"/>
  <c r="H191" i="1"/>
  <c r="G192" i="1" s="1"/>
  <c r="I148" i="1"/>
  <c r="D149" i="1" l="1"/>
  <c r="E149" i="1"/>
  <c r="B149" i="1"/>
  <c r="H149" i="1"/>
  <c r="G149" i="1"/>
  <c r="F149" i="1"/>
  <c r="C149" i="1"/>
  <c r="E170" i="1"/>
  <c r="H170" i="1"/>
  <c r="G170" i="1"/>
  <c r="D170" i="1"/>
  <c r="C170" i="1"/>
  <c r="F192" i="1"/>
  <c r="E192" i="1"/>
  <c r="D192" i="1"/>
  <c r="C192" i="1"/>
  <c r="B192" i="1"/>
  <c r="K206" i="1"/>
  <c r="L206" i="1"/>
  <c r="A7" i="1" l="1"/>
  <c r="I36" i="1" l="1"/>
  <c r="J36" i="1"/>
  <c r="H189" i="1" l="1"/>
  <c r="I171" i="1"/>
  <c r="F171" i="1"/>
  <c r="B172" i="1" s="1"/>
  <c r="H134" i="1"/>
  <c r="F134" i="1"/>
  <c r="J206" i="1"/>
  <c r="I206" i="1"/>
  <c r="J47" i="1"/>
  <c r="E172" i="1" l="1"/>
  <c r="D172" i="1"/>
  <c r="C172" i="1"/>
  <c r="H172" i="1"/>
  <c r="G172" i="1"/>
  <c r="G190" i="1"/>
  <c r="F190" i="1"/>
  <c r="C190" i="1"/>
  <c r="E190" i="1"/>
  <c r="D190" i="1"/>
  <c r="B190" i="1"/>
  <c r="I152" i="1"/>
  <c r="B153" i="1" l="1"/>
  <c r="C153" i="1"/>
  <c r="G153" i="1"/>
  <c r="H153" i="1"/>
  <c r="F153" i="1"/>
  <c r="E153" i="1"/>
  <c r="D153" i="1"/>
  <c r="F206" i="1" l="1"/>
  <c r="E206" i="1"/>
  <c r="D206" i="1"/>
  <c r="C206" i="1"/>
  <c r="D116" i="1"/>
  <c r="E116" i="1" s="1"/>
  <c r="I146" i="1" l="1"/>
  <c r="I144" i="1"/>
  <c r="H183" i="1"/>
  <c r="B184" i="1" s="1"/>
  <c r="H185" i="1"/>
  <c r="B186" i="1" s="1"/>
  <c r="H181" i="1"/>
  <c r="B182" i="1" s="1"/>
  <c r="I163" i="1"/>
  <c r="F161" i="1"/>
  <c r="B162" i="1" s="1"/>
  <c r="I165" i="1"/>
  <c r="F163" i="1"/>
  <c r="F165" i="1"/>
  <c r="I161" i="1"/>
  <c r="I142" i="1"/>
  <c r="G47" i="1"/>
  <c r="F47" i="1"/>
  <c r="E47" i="1"/>
  <c r="D47" i="1"/>
  <c r="C47" i="1"/>
  <c r="H36" i="1"/>
  <c r="G36" i="1"/>
  <c r="F36" i="1"/>
  <c r="E36" i="1"/>
  <c r="D36" i="1"/>
  <c r="C36" i="1"/>
  <c r="C145" i="1" l="1"/>
  <c r="H145" i="1"/>
  <c r="G145" i="1"/>
  <c r="F145" i="1"/>
  <c r="E145" i="1"/>
  <c r="B145" i="1"/>
  <c r="D145" i="1"/>
  <c r="G143" i="1"/>
  <c r="D143" i="1"/>
  <c r="C143" i="1"/>
  <c r="H143" i="1"/>
  <c r="F143" i="1"/>
  <c r="B143" i="1"/>
  <c r="E143" i="1"/>
  <c r="G147" i="1"/>
  <c r="D147" i="1"/>
  <c r="H147" i="1"/>
  <c r="F147" i="1"/>
  <c r="E147" i="1"/>
  <c r="C147" i="1"/>
  <c r="B147" i="1"/>
  <c r="E164" i="1"/>
  <c r="B164" i="1"/>
  <c r="D164" i="1"/>
  <c r="C164" i="1"/>
  <c r="C166" i="1"/>
  <c r="B166" i="1"/>
  <c r="E166" i="1"/>
  <c r="D166" i="1"/>
  <c r="H166" i="1"/>
  <c r="G166" i="1"/>
  <c r="G164" i="1"/>
  <c r="H164" i="1"/>
  <c r="H162" i="1"/>
  <c r="G162" i="1"/>
  <c r="C162" i="1"/>
  <c r="E162" i="1"/>
  <c r="D162" i="1"/>
  <c r="G184" i="1"/>
  <c r="C184" i="1"/>
  <c r="F184" i="1"/>
  <c r="E184" i="1"/>
  <c r="D184" i="1"/>
  <c r="G186" i="1"/>
  <c r="F186" i="1"/>
  <c r="C186" i="1"/>
  <c r="E186" i="1"/>
  <c r="D186" i="1"/>
  <c r="G182" i="1"/>
  <c r="D182" i="1"/>
  <c r="C182" i="1"/>
  <c r="F182" i="1"/>
  <c r="E182" i="1"/>
  <c r="H206" i="1" l="1"/>
  <c r="G206" i="1" l="1"/>
  <c r="I47" i="1"/>
  <c r="H47" i="1"/>
  <c r="I13" i="1" l="1"/>
  <c r="H126" i="1" l="1"/>
  <c r="F126" i="1"/>
  <c r="C14" i="1" l="1"/>
  <c r="A13" i="1" l="1"/>
  <c r="G13" i="1"/>
  <c r="G19" i="1"/>
  <c r="H128" i="1" l="1"/>
  <c r="H124" i="1"/>
  <c r="F128" i="1"/>
  <c r="F124" i="1"/>
</calcChain>
</file>

<file path=xl/sharedStrings.xml><?xml version="1.0" encoding="utf-8"?>
<sst xmlns="http://schemas.openxmlformats.org/spreadsheetml/2006/main" count="308" uniqueCount="142">
  <si>
    <t>ESTADÍSTICAS GENERALES DE EDUCACIÓN SUPERIOR - 2024</t>
  </si>
  <si>
    <t>Subdirección de Desarrollo Sectorial</t>
  </si>
  <si>
    <t>La información suministrada corresponde al reporte realizado por las instituciones de educación superior - Información 2024 con corte a mayo de 2025</t>
  </si>
  <si>
    <t>SECTOR</t>
  </si>
  <si>
    <t>CARÁCTER</t>
  </si>
  <si>
    <t>No. De SECCIONALES</t>
  </si>
  <si>
    <t>ACREDITACIÓN</t>
  </si>
  <si>
    <t>Nota: El Ministerio de Educación Nacional calcula el dato estadístico anual de la matrícula en educación superior como la suma de la matrícula reportada para primer semestre del año por todas las instituciones, exceptuando el Servicio Nacional de Aprendizaje – SENA, más el reporte de matrícula del SENA para el segundo semestre</t>
  </si>
  <si>
    <t>NACIÓN</t>
  </si>
  <si>
    <t>Resumen de Estadísticas - 2024</t>
  </si>
  <si>
    <t>Matrícula Total</t>
  </si>
  <si>
    <t>Matrícula Pregrado</t>
  </si>
  <si>
    <t>Matrícula Posgrado</t>
  </si>
  <si>
    <t>Número de programas académicos con reporte de matrícula</t>
  </si>
  <si>
    <t>Número de municipios con reporte de matrícula atendida por la IES*</t>
  </si>
  <si>
    <t>Tasa de deserción anual universitaria</t>
  </si>
  <si>
    <t>Porcentaje de vinculación al sector formal para recién graduados de programas de pregrado</t>
  </si>
  <si>
    <t>Fuentes: MEN - SNIES, SPADIES, OLE</t>
  </si>
  <si>
    <t>*Para el total nacional municipios con más de 5 estudiantes matriculados</t>
  </si>
  <si>
    <t>Matrícula por nivel académico</t>
  </si>
  <si>
    <t>Nivel académico</t>
  </si>
  <si>
    <t>Pregrado</t>
  </si>
  <si>
    <t>Posgrado</t>
  </si>
  <si>
    <t>Total General</t>
  </si>
  <si>
    <t>Fuente: MEN - SNIES</t>
  </si>
  <si>
    <t>Matrícula por nivel de formación</t>
  </si>
  <si>
    <t>Nivel de formación</t>
  </si>
  <si>
    <t>Técnica Profesional</t>
  </si>
  <si>
    <t>Tecnológica</t>
  </si>
  <si>
    <t>Universitaria</t>
  </si>
  <si>
    <t>Especialización</t>
  </si>
  <si>
    <t>Maestría</t>
  </si>
  <si>
    <t>Doctorado</t>
  </si>
  <si>
    <t>Nota: Desde el 2016 el nivel de especialización incluye especializaciones técnicas, tecnológicas, universitarias y médico quirúrgicas</t>
  </si>
  <si>
    <t>Matrícula por área de conocimiento</t>
  </si>
  <si>
    <t>Área de conocimiento</t>
  </si>
  <si>
    <t>Agronomía, veterinaria y afines</t>
  </si>
  <si>
    <t>Bellas artes</t>
  </si>
  <si>
    <t>Ciencias de la educación</t>
  </si>
  <si>
    <t>Ciencias de la salud</t>
  </si>
  <si>
    <t>Ciencias sociales y humanas</t>
  </si>
  <si>
    <t>Economía administración contad.</t>
  </si>
  <si>
    <t>Ingeniería arquitectura urbanismo</t>
  </si>
  <si>
    <t>Matemáticas y ciencias naturales</t>
  </si>
  <si>
    <t>Matrícula por CINE campo amplio</t>
  </si>
  <si>
    <t>CINE</t>
  </si>
  <si>
    <t>Programas y certificaciones genéricos</t>
  </si>
  <si>
    <t>Educación</t>
  </si>
  <si>
    <t>Arte y Humanidades</t>
  </si>
  <si>
    <t>Ciencias Sociales, Periodismo e Información</t>
  </si>
  <si>
    <t>Administración de Empresas y Derecho</t>
  </si>
  <si>
    <t>Ciencias Naturales, Matemáticas y Estadística</t>
  </si>
  <si>
    <t>Tecnologías de la Información y la Comunicación (TIC)</t>
  </si>
  <si>
    <t>Ingeniería, Industria y Construcción</t>
  </si>
  <si>
    <t>Agropecuario, Silvicultura, Pesca y Veterinaria</t>
  </si>
  <si>
    <t>Salud y Bienestar</t>
  </si>
  <si>
    <t>Servicios</t>
  </si>
  <si>
    <t>Nota: A partir de la información de la vigencia 2019 el Ministerio de Educación Nacional implementa la Clasificación internacional Normalizada de la Educación – Campos de educación y formación adaptada para Colombia, CINE-F 2013 A.C. para clasificar los programas académicos de educación superior en el SNIES.</t>
  </si>
  <si>
    <t>Matrícula por modalidad</t>
  </si>
  <si>
    <t>Modalidad</t>
  </si>
  <si>
    <t>Presencial</t>
  </si>
  <si>
    <t>Distancia (Tradicional)</t>
  </si>
  <si>
    <t>Distancia (Virtual)</t>
  </si>
  <si>
    <t>Dual</t>
  </si>
  <si>
    <t>Presencial - Virtual</t>
  </si>
  <si>
    <t>Nota: La categoría Dual agrupa: Dual, Presencial-Dual y Virtual-Dual</t>
  </si>
  <si>
    <t>Matrícula por sexo</t>
  </si>
  <si>
    <t>Sexo</t>
  </si>
  <si>
    <t>Hombre</t>
  </si>
  <si>
    <t>Mujer</t>
  </si>
  <si>
    <t>Tasa de deserción anual por nivel de formación - Nueva serie</t>
  </si>
  <si>
    <t>Metodología</t>
  </si>
  <si>
    <t>Técnica y Tecnológica</t>
  </si>
  <si>
    <t>Total IES</t>
  </si>
  <si>
    <t>Fuente: MEN - SPADIES 3.0</t>
  </si>
  <si>
    <t>Matrícula en programas con acreditación de alta calidad por nivel de formación</t>
  </si>
  <si>
    <t>Programas que reportan matrícula por nivel de formación</t>
  </si>
  <si>
    <t>Mat. Total</t>
  </si>
  <si>
    <t>Mat. Acreditada</t>
  </si>
  <si>
    <t>%</t>
  </si>
  <si>
    <t>Nivel</t>
  </si>
  <si>
    <t>Total</t>
  </si>
  <si>
    <t>Fuentes: MEN - SNIES y SACES</t>
  </si>
  <si>
    <t>Variables Poblacionales</t>
  </si>
  <si>
    <t>i. Reporte de Inscripciones, Admisiones y matriculados en primer curso</t>
  </si>
  <si>
    <t>Año</t>
  </si>
  <si>
    <t>Semestre</t>
  </si>
  <si>
    <t>Inscritos</t>
  </si>
  <si>
    <t>Admitidos</t>
  </si>
  <si>
    <t>Primer Curso</t>
  </si>
  <si>
    <t>Fuente: MEN - SNIES. Para 2016 y 2017 los datos corresponden al total de inscripciones y admisiones realizadas; una misma persona puede presentar una o varias inscripciones o admisiones.</t>
  </si>
  <si>
    <t>ii. Reporte de docentes por nivel de formación</t>
  </si>
  <si>
    <t>Docente sin título</t>
  </si>
  <si>
    <t>Técnico profesional</t>
  </si>
  <si>
    <t>Tecnólogo</t>
  </si>
  <si>
    <t>Universitario</t>
  </si>
  <si>
    <t>Doctorado y Postdoctorado</t>
  </si>
  <si>
    <t>iii. Reporte de docentes por dedicación y sexo</t>
  </si>
  <si>
    <t>Cátedra</t>
  </si>
  <si>
    <t>Medio tiempo o parcial</t>
  </si>
  <si>
    <t>Tiempo Completo</t>
  </si>
  <si>
    <t>Sin Información</t>
  </si>
  <si>
    <t>iv. Reporte de docentes por tipo de contrato</t>
  </si>
  <si>
    <t>Término Indefinido</t>
  </si>
  <si>
    <t>Término fijo</t>
  </si>
  <si>
    <t>Horas</t>
  </si>
  <si>
    <t>Ocasional</t>
  </si>
  <si>
    <t>AD Honorem</t>
  </si>
  <si>
    <t>Graduados por nivel de formación</t>
  </si>
  <si>
    <t>Nivel de Formación</t>
  </si>
  <si>
    <t>Vinculación al mercado laboral de recién graduados</t>
  </si>
  <si>
    <t>Vinculación 2017
(Graduados 2016)</t>
  </si>
  <si>
    <t>Vinculación 2018
(Graduados 2017)</t>
  </si>
  <si>
    <t>Vinculación 2019
(Graduados 2018)</t>
  </si>
  <si>
    <t>Vinculación 2020
(Graduados 2019)</t>
  </si>
  <si>
    <t>Vinculación 2021
(Graduados 2020)</t>
  </si>
  <si>
    <t>Vinculación 2022
(Graduados 2021)</t>
  </si>
  <si>
    <t>Vinculación 2023
(Graduados 2022)</t>
  </si>
  <si>
    <t xml:space="preserve">Esp. Médico Quirúrgica </t>
  </si>
  <si>
    <t>Fuente: MEN - OLE</t>
  </si>
  <si>
    <t>Ingresos Base de Cotización estimado de los recién graduados según máximo nivel de formación</t>
  </si>
  <si>
    <t xml:space="preserve">Nota 1: A partir del año de seguimiento 2017 se calcula en términos de la mediana del IBC estimado y se excluyen de las estadísticas de vinculación laboral las IES de régimen especial que ofrecen programas de formación militar. </t>
  </si>
  <si>
    <t>Nota</t>
  </si>
  <si>
    <t>Puede consultar mayor información visitando los siguientes portales</t>
  </si>
  <si>
    <t>Portal del SNIES</t>
  </si>
  <si>
    <t>https://snies.mineducacion.gov.co/portal/</t>
  </si>
  <si>
    <r>
      <t xml:space="preserve">Portal del </t>
    </r>
    <r>
      <rPr>
        <sz val="10"/>
        <color theme="1"/>
        <rFont val="Calibri"/>
        <family val="2"/>
        <scheme val="minor"/>
      </rPr>
      <t xml:space="preserve">SPADIES </t>
    </r>
  </si>
  <si>
    <t>https://www.mineducacion.gov.co/sistemasinfo/spadies/</t>
  </si>
  <si>
    <t>Portal del OLE</t>
  </si>
  <si>
    <t>https://ole.mineducacion.gov.co/portal/</t>
  </si>
  <si>
    <t>Masculino</t>
  </si>
  <si>
    <t>Femenino</t>
  </si>
  <si>
    <t>No Binario y Trans</t>
  </si>
  <si>
    <t>Nota 3: Los SMMLV para los años 2017, 2018, 2019, 2020, 2021, 2022 y 2023 fueron $737.717, $781.242, $828.116, $877.803, $908.526, $1.000.000 y $1.160.000 respectivamente.</t>
  </si>
  <si>
    <t>Nota: corresponde a la información de primer semestre</t>
  </si>
  <si>
    <t>-</t>
  </si>
  <si>
    <t>P</t>
  </si>
  <si>
    <t>Entre 1 y 1,5 SMMLV</t>
  </si>
  <si>
    <t>NO</t>
  </si>
  <si>
    <t>I.T.</t>
  </si>
  <si>
    <t>TECNOLOGICA FITEC</t>
  </si>
  <si>
    <t>Entre 1,5 y 2 SMMLV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</si>
</sst>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_(* \(#,##0\);_(* &quot;-&quot;_);_(@_)"/>
    <numFmt numFmtId="165" formatCode="_(&quot;$&quot;\ * #,##0.00_);_(&quot;$&quot;\ * \(#,##0.00\);_(&quot;$&quot;\ * &quot;-&quot;??_);_(@_)"/>
    <numFmt numFmtId="166" formatCode="_(&quot;$&quot;\ * #,##0_);_(&quot;$&quot;\ * \(#,##0\);_(&quot;$&quot;\ * &quot;-&quot;??_);_(@_)"/>
    <numFmt numFmtId="167" formatCode="0.0%"/>
  </numFmts>
  <fonts count="33" x14ac:knownFonts="1">
    <font>
      <sz val="11"/>
      <color theme="1"/>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sz val="11"/>
      <color theme="1"/>
      <name val="Calibri"/>
      <family val="2"/>
      <scheme val="minor"/>
    </font>
    <font>
      <b/>
      <sz val="14"/>
      <color theme="1"/>
      <name val="Calibri"/>
      <family val="2"/>
      <scheme val="minor"/>
    </font>
    <font>
      <b/>
      <sz val="20"/>
      <color theme="1"/>
      <name val="Calibri"/>
      <family val="2"/>
      <scheme val="minor"/>
    </font>
    <font>
      <sz val="14"/>
      <color theme="1"/>
      <name val="Calibri"/>
      <family val="2"/>
      <scheme val="minor"/>
    </font>
    <font>
      <sz val="14"/>
      <name val="Calibri"/>
      <family val="2"/>
      <scheme val="minor"/>
    </font>
    <font>
      <sz val="12"/>
      <color theme="0"/>
      <name val="Calibri"/>
      <family val="2"/>
      <scheme val="minor"/>
    </font>
    <font>
      <sz val="10"/>
      <name val="Arial"/>
      <family val="2"/>
    </font>
    <font>
      <sz val="12"/>
      <name val="Calibri"/>
      <family val="2"/>
      <scheme val="minor"/>
    </font>
    <font>
      <sz val="12"/>
      <color rgb="FFFF0000"/>
      <name val="Calibri"/>
      <family val="2"/>
      <scheme val="minor"/>
    </font>
    <font>
      <u/>
      <sz val="12"/>
      <color theme="1"/>
      <name val="Calibri"/>
      <family val="2"/>
      <scheme val="minor"/>
    </font>
    <font>
      <sz val="12"/>
      <color theme="1" tint="0.499984740745262"/>
      <name val="Calibri"/>
      <family val="2"/>
      <scheme val="minor"/>
    </font>
    <font>
      <b/>
      <sz val="26"/>
      <color theme="1" tint="0.34998626667073579"/>
      <name val="Calibri"/>
      <family val="2"/>
      <scheme val="minor"/>
    </font>
    <font>
      <sz val="10"/>
      <color theme="1" tint="0.499984740745262"/>
      <name val="Calibri"/>
      <family val="2"/>
      <scheme val="minor"/>
    </font>
    <font>
      <sz val="10"/>
      <color theme="0" tint="-0.499984740745262"/>
      <name val="Calibri"/>
      <family val="2"/>
      <scheme val="minor"/>
    </font>
    <font>
      <b/>
      <sz val="20"/>
      <color rgb="FF3366CC"/>
      <name val="Calibri"/>
      <family val="2"/>
      <scheme val="minor"/>
    </font>
    <font>
      <sz val="11"/>
      <color theme="0"/>
      <name val="Calibri"/>
      <family val="2"/>
      <scheme val="minor"/>
    </font>
    <font>
      <sz val="10"/>
      <color rgb="FF808080"/>
      <name val="Calibri"/>
      <family val="2"/>
      <scheme val="minor"/>
    </font>
    <font>
      <sz val="11"/>
      <color rgb="FFFF0000"/>
      <name val="Calibri"/>
      <family val="2"/>
      <scheme val="minor"/>
    </font>
    <font>
      <sz val="14"/>
      <color rgb="FFFF0000"/>
      <name val="Calibri"/>
      <family val="2"/>
      <scheme val="minor"/>
    </font>
    <font>
      <sz val="10"/>
      <color rgb="FFFF0000"/>
      <name val="Calibri"/>
      <family val="2"/>
      <scheme val="minor"/>
    </font>
    <font>
      <b/>
      <sz val="14"/>
      <color rgb="FFB43737"/>
      <name val="Calibri"/>
      <family val="2"/>
      <scheme val="minor"/>
    </font>
    <font>
      <b/>
      <sz val="16"/>
      <color rgb="FFB43737"/>
      <name val="Calibri"/>
      <family val="2"/>
      <scheme val="minor"/>
    </font>
    <font>
      <b/>
      <sz val="22"/>
      <color rgb="FFB43737"/>
      <name val="Calibri"/>
      <family val="2"/>
      <scheme val="minor"/>
    </font>
    <font>
      <b/>
      <sz val="17"/>
      <color theme="0" tint="-0.499984740745262"/>
      <name val="Calibri"/>
      <family val="2"/>
      <scheme val="minor"/>
    </font>
    <font>
      <b/>
      <sz val="14"/>
      <color theme="0"/>
      <name val="Calibri"/>
      <family val="2"/>
      <scheme val="minor"/>
    </font>
    <font>
      <b/>
      <sz val="16"/>
      <color theme="1" tint="0.499984740745262"/>
      <name val="Calibri"/>
      <family val="2"/>
      <scheme val="minor"/>
    </font>
    <font>
      <u/>
      <sz val="11"/>
      <color theme="10"/>
      <name val="Calibri"/>
      <family val="2"/>
      <scheme val="minor"/>
    </font>
    <font>
      <sz val="10"/>
      <color theme="1"/>
      <name val="Calibri"/>
      <family val="2"/>
      <scheme val="minor"/>
    </font>
    <font>
      <sz val="9"/>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B43737"/>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C3737"/>
        <bgColor indexed="64"/>
      </patternFill>
    </fill>
  </fills>
  <borders count="113">
    <border>
      <left/>
      <right/>
      <top/>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right style="hair">
        <color theme="0" tint="-0.34998626667073579"/>
      </right>
      <top/>
      <bottom style="hair">
        <color theme="0" tint="-0.34998626667073579"/>
      </bottom>
      <diagonal/>
    </border>
    <border>
      <left/>
      <right style="hair">
        <color theme="0" tint="-0.34998626667073579"/>
      </right>
      <top style="hair">
        <color theme="0" tint="-0.34998626667073579"/>
      </top>
      <bottom style="thin">
        <color theme="0" tint="-0.34998626667073579"/>
      </bottom>
      <diagonal/>
    </border>
    <border>
      <left/>
      <right style="hair">
        <color theme="0" tint="-0.34998626667073579"/>
      </right>
      <top style="thin">
        <color theme="0" tint="-0.34998626667073579"/>
      </top>
      <bottom style="hair">
        <color theme="0" tint="-0.34998626667073579"/>
      </bottom>
      <diagonal/>
    </border>
    <border>
      <left/>
      <right style="hair">
        <color theme="0" tint="-0.34998626667073579"/>
      </right>
      <top style="hair">
        <color theme="0" tint="-0.34998626667073579"/>
      </top>
      <bottom/>
      <diagonal/>
    </border>
    <border>
      <left/>
      <right/>
      <top style="hair">
        <color theme="0" tint="-0.34998626667073579"/>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diagonal/>
    </border>
    <border>
      <left/>
      <right/>
      <top/>
      <bottom style="hair">
        <color theme="0" tint="-0.34998626667073579"/>
      </bottom>
      <diagonal/>
    </border>
    <border>
      <left style="medium">
        <color theme="0" tint="-0.499984740745262"/>
      </left>
      <right style="hair">
        <color theme="0" tint="-0.34998626667073579"/>
      </right>
      <top style="medium">
        <color theme="0" tint="-0.499984740745262"/>
      </top>
      <bottom/>
      <diagonal/>
    </border>
    <border>
      <left style="medium">
        <color theme="0" tint="-0.499984740745262"/>
      </left>
      <right style="hair">
        <color theme="0" tint="-0.34998626667073579"/>
      </right>
      <top/>
      <bottom/>
      <diagonal/>
    </border>
    <border>
      <left style="medium">
        <color theme="0" tint="-0.499984740745262"/>
      </left>
      <right style="hair">
        <color theme="0" tint="-0.34998626667073579"/>
      </right>
      <top/>
      <bottom style="medium">
        <color theme="0" tint="-0.499984740745262"/>
      </bottom>
      <diagonal/>
    </border>
    <border>
      <left style="hair">
        <color theme="0" tint="-0.34998626667073579"/>
      </left>
      <right style="hair">
        <color theme="0" tint="-0.34998626667073579"/>
      </right>
      <top/>
      <bottom/>
      <diagonal/>
    </border>
    <border>
      <left style="hair">
        <color theme="0" tint="-0.34998626667073579"/>
      </left>
      <right style="medium">
        <color theme="0" tint="-0.499984740745262"/>
      </right>
      <top/>
      <bottom/>
      <diagonal/>
    </border>
    <border>
      <left style="hair">
        <color theme="0" tint="-0.34998626667073579"/>
      </left>
      <right style="hair">
        <color theme="0" tint="-0.34998626667073579"/>
      </right>
      <top style="medium">
        <color theme="0" tint="-0.499984740745262"/>
      </top>
      <bottom/>
      <diagonal/>
    </border>
    <border>
      <left style="hair">
        <color theme="0" tint="-0.34998626667073579"/>
      </left>
      <right style="medium">
        <color theme="0" tint="-0.499984740745262"/>
      </right>
      <top style="medium">
        <color theme="0" tint="-0.499984740745262"/>
      </top>
      <bottom/>
      <diagonal/>
    </border>
    <border>
      <left style="hair">
        <color theme="0" tint="-0.34998626667073579"/>
      </left>
      <right style="hair">
        <color theme="0" tint="-0.34998626667073579"/>
      </right>
      <top/>
      <bottom style="medium">
        <color theme="0" tint="-0.499984740745262"/>
      </bottom>
      <diagonal/>
    </border>
    <border>
      <left style="hair">
        <color theme="0" tint="-0.34998626667073579"/>
      </left>
      <right style="medium">
        <color theme="0" tint="-0.499984740745262"/>
      </right>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style="medium">
        <color theme="0" tint="-0.499984740745262"/>
      </left>
      <right style="hair">
        <color theme="0" tint="-0.499984740745262"/>
      </right>
      <top style="hair">
        <color theme="0" tint="-0.499984740745262"/>
      </top>
      <bottom style="medium">
        <color theme="0" tint="-0.499984740745262"/>
      </bottom>
      <diagonal/>
    </border>
    <border>
      <left style="hair">
        <color theme="0" tint="-0.499984740745262"/>
      </left>
      <right style="medium">
        <color theme="0" tint="-0.499984740745262"/>
      </right>
      <top style="hair">
        <color theme="0" tint="-0.499984740745262"/>
      </top>
      <bottom style="medium">
        <color theme="0" tint="-0.499984740745262"/>
      </bottom>
      <diagonal/>
    </border>
    <border>
      <left style="hair">
        <color theme="0" tint="-0.499984740745262"/>
      </left>
      <right style="hair">
        <color theme="0" tint="-0.499984740745262"/>
      </right>
      <top style="hair">
        <color theme="0" tint="-0.499984740745262"/>
      </top>
      <bottom style="medium">
        <color theme="0" tint="-0.499984740745262"/>
      </bottom>
      <diagonal/>
    </border>
    <border>
      <left style="hair">
        <color theme="0" tint="-0.499984740745262"/>
      </left>
      <right/>
      <top style="hair">
        <color theme="0" tint="-0.499984740745262"/>
      </top>
      <bottom style="medium">
        <color theme="0" tint="-0.499984740745262"/>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top/>
      <bottom style="hair">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style="hair">
        <color theme="0" tint="-0.499984740745262"/>
      </right>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style="hair">
        <color theme="0" tint="-0.499984740745262"/>
      </right>
      <top style="hair">
        <color theme="0" tint="-0.499984740745262"/>
      </top>
      <bottom style="medium">
        <color theme="0" tint="-0.499984740745262"/>
      </bottom>
      <diagonal/>
    </border>
    <border>
      <left style="medium">
        <color theme="0" tint="-0.499984740745262"/>
      </left>
      <right style="hair">
        <color theme="0" tint="-0.499984740745262"/>
      </right>
      <top/>
      <bottom style="hair">
        <color theme="0" tint="-0.499984740745262"/>
      </bottom>
      <diagonal/>
    </border>
    <border>
      <left style="hair">
        <color theme="0" tint="-0.499984740745262"/>
      </left>
      <right style="medium">
        <color theme="0" tint="-0.499984740745262"/>
      </right>
      <top/>
      <bottom style="hair">
        <color theme="0" tint="-0.499984740745262"/>
      </bottom>
      <diagonal/>
    </border>
    <border>
      <left style="medium">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medium">
        <color theme="0" tint="-0.499984740745262"/>
      </right>
      <top style="hair">
        <color theme="0" tint="-0.499984740745262"/>
      </top>
      <bottom style="hair">
        <color theme="0" tint="-0.499984740745262"/>
      </bottom>
      <diagonal/>
    </border>
    <border>
      <left style="medium">
        <color theme="0" tint="-0.499984740745262"/>
      </left>
      <right style="hair">
        <color theme="0" tint="-0.34998626667073579"/>
      </right>
      <top style="hair">
        <color theme="0" tint="-0.34998626667073579"/>
      </top>
      <bottom style="hair">
        <color theme="0" tint="-0.34998626667073579"/>
      </bottom>
      <diagonal/>
    </border>
    <border>
      <left style="hair">
        <color theme="0" tint="-0.34998626667073579"/>
      </left>
      <right style="medium">
        <color theme="0" tint="-0.499984740745262"/>
      </right>
      <top style="hair">
        <color theme="0" tint="-0.34998626667073579"/>
      </top>
      <bottom style="hair">
        <color theme="0" tint="-0.34998626667073579"/>
      </bottom>
      <diagonal/>
    </border>
    <border>
      <left style="medium">
        <color theme="0" tint="-0.499984740745262"/>
      </left>
      <right style="hair">
        <color theme="0" tint="-0.34998626667073579"/>
      </right>
      <top/>
      <bottom style="hair">
        <color theme="0" tint="-0.34998626667073579"/>
      </bottom>
      <diagonal/>
    </border>
    <border>
      <left style="hair">
        <color theme="0" tint="-0.34998626667073579"/>
      </left>
      <right style="medium">
        <color theme="0" tint="-0.499984740745262"/>
      </right>
      <top/>
      <bottom style="hair">
        <color theme="0" tint="-0.34998626667073579"/>
      </bottom>
      <diagonal/>
    </border>
    <border>
      <left style="hair">
        <color theme="0" tint="-0.34998626667073579"/>
      </left>
      <right style="hair">
        <color theme="0" tint="-0.34998626667073579"/>
      </right>
      <top/>
      <bottom style="hair">
        <color theme="0" tint="-0.34998626667073579"/>
      </bottom>
      <diagonal/>
    </border>
    <border>
      <left style="hair">
        <color theme="0" tint="-0.34998626667073579"/>
      </left>
      <right/>
      <top/>
      <bottom style="hair">
        <color theme="0" tint="-0.34998626667073579"/>
      </bottom>
      <diagonal/>
    </border>
    <border>
      <left style="medium">
        <color theme="0" tint="-0.499984740745262"/>
      </left>
      <right style="hair">
        <color theme="0" tint="-0.34998626667073579"/>
      </right>
      <top style="hair">
        <color theme="0" tint="-0.34998626667073579"/>
      </top>
      <bottom style="medium">
        <color theme="0" tint="-0.499984740745262"/>
      </bottom>
      <diagonal/>
    </border>
    <border>
      <left style="hair">
        <color theme="0" tint="-0.34998626667073579"/>
      </left>
      <right style="medium">
        <color theme="0" tint="-0.499984740745262"/>
      </right>
      <top style="hair">
        <color theme="0" tint="-0.34998626667073579"/>
      </top>
      <bottom style="medium">
        <color theme="0" tint="-0.499984740745262"/>
      </bottom>
      <diagonal/>
    </border>
    <border>
      <left style="hair">
        <color theme="0" tint="-0.34998626667073579"/>
      </left>
      <right style="hair">
        <color theme="0" tint="-0.34998626667073579"/>
      </right>
      <top style="hair">
        <color theme="0" tint="-0.34998626667073579"/>
      </top>
      <bottom style="medium">
        <color theme="0" tint="-0.499984740745262"/>
      </bottom>
      <diagonal/>
    </border>
    <border>
      <left style="medium">
        <color theme="0" tint="-0.499984740745262"/>
      </left>
      <right style="hair">
        <color theme="0" tint="-0.34998626667073579"/>
      </right>
      <top style="hair">
        <color theme="0" tint="-0.34998626667073579"/>
      </top>
      <bottom/>
      <diagonal/>
    </border>
    <border>
      <left style="hair">
        <color theme="0" tint="-0.34998626667073579"/>
      </left>
      <right/>
      <top style="hair">
        <color theme="0" tint="-0.34998626667073579"/>
      </top>
      <bottom/>
      <diagonal/>
    </border>
    <border>
      <left style="hair">
        <color theme="0" tint="-0.499984740745262"/>
      </left>
      <right/>
      <top style="hair">
        <color theme="0" tint="-0.499984740745262"/>
      </top>
      <bottom/>
      <diagonal/>
    </border>
    <border>
      <left style="hair">
        <color theme="0" tint="-0.499984740745262"/>
      </left>
      <right style="medium">
        <color theme="0" tint="-0.499984740745262"/>
      </right>
      <top style="hair">
        <color theme="0" tint="-0.499984740745262"/>
      </top>
      <bottom/>
      <diagonal/>
    </border>
    <border>
      <left style="medium">
        <color theme="0" tint="-0.499984740745262"/>
      </left>
      <right/>
      <top style="hair">
        <color theme="0" tint="-0.34998626667073579"/>
      </top>
      <bottom style="medium">
        <color theme="0" tint="-0.499984740745262"/>
      </bottom>
      <diagonal/>
    </border>
    <border>
      <left/>
      <right/>
      <top style="hair">
        <color theme="0" tint="-0.34998626667073579"/>
      </top>
      <bottom style="medium">
        <color theme="0" tint="-0.499984740745262"/>
      </bottom>
      <diagonal/>
    </border>
    <border>
      <left style="medium">
        <color theme="0" tint="-0.499984740745262"/>
      </left>
      <right/>
      <top style="hair">
        <color theme="0" tint="-0.34998626667073579"/>
      </top>
      <bottom style="hair">
        <color theme="0" tint="-0.34998626667073579"/>
      </bottom>
      <diagonal/>
    </border>
    <border>
      <left/>
      <right style="medium">
        <color theme="0" tint="-0.499984740745262"/>
      </right>
      <top style="hair">
        <color theme="0" tint="-0.34998626667073579"/>
      </top>
      <bottom style="hair">
        <color theme="0" tint="-0.34998626667073579"/>
      </bottom>
      <diagonal/>
    </border>
    <border>
      <left/>
      <right style="medium">
        <color theme="0" tint="-0.499984740745262"/>
      </right>
      <top style="hair">
        <color theme="0" tint="-0.34998626667073579"/>
      </top>
      <bottom style="medium">
        <color theme="0" tint="-0.499984740745262"/>
      </bottom>
      <diagonal/>
    </border>
    <border>
      <left style="medium">
        <color theme="0" tint="-0.499984740745262"/>
      </left>
      <right/>
      <top/>
      <bottom style="hair">
        <color theme="0" tint="-0.34998626667073579"/>
      </bottom>
      <diagonal/>
    </border>
    <border>
      <left/>
      <right style="medium">
        <color theme="0" tint="-0.499984740745262"/>
      </right>
      <top/>
      <bottom style="hair">
        <color theme="0" tint="-0.34998626667073579"/>
      </bottom>
      <diagonal/>
    </border>
    <border>
      <left/>
      <right style="hair">
        <color theme="0" tint="-0.499984740745262"/>
      </right>
      <top style="medium">
        <color theme="0" tint="-0.499984740745262"/>
      </top>
      <bottom style="medium">
        <color theme="0" tint="-0.499984740745262"/>
      </bottom>
      <diagonal/>
    </border>
    <border>
      <left style="hair">
        <color theme="0" tint="-0.499984740745262"/>
      </left>
      <right style="hair">
        <color theme="0" tint="-0.499984740745262"/>
      </right>
      <top style="medium">
        <color theme="0" tint="-0.499984740745262"/>
      </top>
      <bottom style="medium">
        <color theme="0" tint="-0.499984740745262"/>
      </bottom>
      <diagonal/>
    </border>
    <border>
      <left style="hair">
        <color theme="0" tint="-0.499984740745262"/>
      </left>
      <right/>
      <top style="medium">
        <color theme="0" tint="-0.499984740745262"/>
      </top>
      <bottom style="medium">
        <color theme="0" tint="-0.499984740745262"/>
      </bottom>
      <diagonal/>
    </border>
    <border>
      <left style="medium">
        <color theme="0" tint="-0.499984740745262"/>
      </left>
      <right style="hair">
        <color theme="0" tint="-0.34998626667073579"/>
      </right>
      <top style="medium">
        <color theme="0" tint="-0.499984740745262"/>
      </top>
      <bottom style="hair">
        <color theme="0" tint="-0.34998626667073579"/>
      </bottom>
      <diagonal/>
    </border>
    <border>
      <left style="hair">
        <color theme="0" tint="-0.34998626667073579"/>
      </left>
      <right style="medium">
        <color theme="0" tint="-0.499984740745262"/>
      </right>
      <top style="medium">
        <color theme="0" tint="-0.499984740745262"/>
      </top>
      <bottom style="hair">
        <color theme="0" tint="-0.34998626667073579"/>
      </bottom>
      <diagonal/>
    </border>
    <border>
      <left/>
      <right style="hair">
        <color theme="0" tint="-0.34998626667073579"/>
      </right>
      <top style="medium">
        <color theme="0" tint="-0.499984740745262"/>
      </top>
      <bottom style="hair">
        <color theme="0" tint="-0.34998626667073579"/>
      </bottom>
      <diagonal/>
    </border>
    <border>
      <left style="hair">
        <color theme="0" tint="-0.34998626667073579"/>
      </left>
      <right style="hair">
        <color theme="0" tint="-0.34998626667073579"/>
      </right>
      <top style="medium">
        <color theme="0" tint="-0.499984740745262"/>
      </top>
      <bottom style="hair">
        <color theme="0" tint="-0.34998626667073579"/>
      </bottom>
      <diagonal/>
    </border>
    <border>
      <left style="hair">
        <color theme="0" tint="-0.499984740745262"/>
      </left>
      <right/>
      <top style="medium">
        <color theme="0" tint="-0.499984740745262"/>
      </top>
      <bottom style="hair">
        <color theme="0" tint="-0.499984740745262"/>
      </bottom>
      <diagonal/>
    </border>
    <border>
      <left style="hair">
        <color theme="0" tint="-0.499984740745262"/>
      </left>
      <right style="medium">
        <color theme="0" tint="-0.499984740745262"/>
      </right>
      <top style="medium">
        <color theme="0" tint="-0.499984740745262"/>
      </top>
      <bottom style="hair">
        <color theme="0" tint="-0.499984740745262"/>
      </bottom>
      <diagonal/>
    </border>
    <border>
      <left/>
      <right style="hair">
        <color theme="0" tint="-0.34998626667073579"/>
      </right>
      <top style="hair">
        <color theme="0" tint="-0.34998626667073579"/>
      </top>
      <bottom style="medium">
        <color theme="0" tint="-0.499984740745262"/>
      </bottom>
      <diagonal/>
    </border>
    <border>
      <left style="medium">
        <color theme="0" tint="-0.499984740745262"/>
      </left>
      <right style="hair">
        <color theme="0" tint="-0.499984740745262"/>
      </right>
      <top style="medium">
        <color theme="0" tint="-0.499984740745262"/>
      </top>
      <bottom style="hair">
        <color theme="0" tint="-0.499984740745262"/>
      </bottom>
      <diagonal/>
    </border>
    <border>
      <left/>
      <right style="hair">
        <color theme="0" tint="-0.499984740745262"/>
      </right>
      <top style="medium">
        <color theme="0" tint="-0.499984740745262"/>
      </top>
      <bottom style="hair">
        <color theme="0" tint="-0.499984740745262"/>
      </bottom>
      <diagonal/>
    </border>
    <border>
      <left style="hair">
        <color theme="0" tint="-0.499984740745262"/>
      </left>
      <right style="hair">
        <color theme="0" tint="-0.499984740745262"/>
      </right>
      <top style="medium">
        <color theme="0" tint="-0.499984740745262"/>
      </top>
      <bottom style="hair">
        <color theme="0" tint="-0.499984740745262"/>
      </bottom>
      <diagonal/>
    </border>
    <border>
      <left style="hair">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hair">
        <color theme="0" tint="-0.499984740745262"/>
      </right>
      <top style="medium">
        <color theme="0" tint="-0.499984740745262"/>
      </top>
      <bottom style="medium">
        <color theme="0" tint="-0.499984740745262"/>
      </bottom>
      <diagonal/>
    </border>
    <border>
      <left style="hair">
        <color theme="0" tint="-0.34998626667073579"/>
      </left>
      <right style="medium">
        <color theme="0" tint="-0.499984740745262"/>
      </right>
      <top style="hair">
        <color theme="0" tint="-0.34998626667073579"/>
      </top>
      <bottom/>
      <diagonal/>
    </border>
    <border>
      <left/>
      <right style="hair">
        <color theme="0" tint="-0.34998626667073579"/>
      </right>
      <top style="medium">
        <color theme="0" tint="-0.499984740745262"/>
      </top>
      <bottom style="medium">
        <color theme="0" tint="-0.499984740745262"/>
      </bottom>
      <diagonal/>
    </border>
    <border>
      <left style="hair">
        <color theme="0" tint="-0.34998626667073579"/>
      </left>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style="hair">
        <color theme="0" tint="-0.34998626667073579"/>
      </bottom>
      <diagonal/>
    </border>
    <border>
      <left style="medium">
        <color theme="0" tint="-0.499984740745262"/>
      </left>
      <right style="medium">
        <color theme="0" tint="-0.499984740745262"/>
      </right>
      <top style="hair">
        <color theme="0" tint="-0.34998626667073579"/>
      </top>
      <bottom style="hair">
        <color theme="0" tint="-0.34998626667073579"/>
      </bottom>
      <diagonal/>
    </border>
    <border>
      <left style="hair">
        <color theme="0" tint="-0.34998626667073579"/>
      </left>
      <right/>
      <top style="hair">
        <color theme="0" tint="-0.34998626667073579"/>
      </top>
      <bottom style="medium">
        <color theme="0" tint="-0.499984740745262"/>
      </bottom>
      <diagonal/>
    </border>
    <border>
      <left style="medium">
        <color theme="0" tint="-0.499984740745262"/>
      </left>
      <right style="medium">
        <color theme="0" tint="-0.499984740745262"/>
      </right>
      <top style="hair">
        <color theme="0" tint="-0.34998626667073579"/>
      </top>
      <bottom style="medium">
        <color theme="0" tint="-0.499984740745262"/>
      </bottom>
      <diagonal/>
    </border>
    <border>
      <left style="medium">
        <color theme="0" tint="-0.499984740745262"/>
      </left>
      <right style="hair">
        <color theme="0" tint="-0.34998626667073579"/>
      </right>
      <top style="hair">
        <color theme="0" tint="-0.34998626667073579"/>
      </top>
      <bottom style="thin">
        <color theme="0" tint="-0.34998626667073579"/>
      </bottom>
      <diagonal/>
    </border>
    <border>
      <left style="hair">
        <color theme="0" tint="-0.34998626667073579"/>
      </left>
      <right style="medium">
        <color theme="0" tint="-0.499984740745262"/>
      </right>
      <top style="hair">
        <color theme="0" tint="-0.34998626667073579"/>
      </top>
      <bottom style="thin">
        <color theme="0" tint="-0.34998626667073579"/>
      </bottom>
      <diagonal/>
    </border>
    <border>
      <left style="medium">
        <color theme="0" tint="-0.499984740745262"/>
      </left>
      <right style="hair">
        <color theme="0" tint="-0.34998626667073579"/>
      </right>
      <top style="thin">
        <color theme="0" tint="-0.34998626667073579"/>
      </top>
      <bottom style="hair">
        <color theme="0" tint="-0.34998626667073579"/>
      </bottom>
      <diagonal/>
    </border>
    <border>
      <left style="hair">
        <color theme="0" tint="-0.34998626667073579"/>
      </left>
      <right style="medium">
        <color theme="0" tint="-0.499984740745262"/>
      </right>
      <top style="thin">
        <color theme="0" tint="-0.34998626667073579"/>
      </top>
      <bottom style="hair">
        <color theme="0" tint="-0.34998626667073579"/>
      </bottom>
      <diagonal/>
    </border>
    <border>
      <left style="medium">
        <color theme="0" tint="-0.499984740745262"/>
      </left>
      <right style="hair">
        <color theme="0" tint="-0.34998626667073579"/>
      </right>
      <top style="hair">
        <color auto="1"/>
      </top>
      <bottom style="hair">
        <color theme="0" tint="-0.34998626667073579"/>
      </bottom>
      <diagonal/>
    </border>
    <border>
      <left style="hair">
        <color theme="0" tint="-0.34998626667073579"/>
      </left>
      <right style="medium">
        <color theme="0" tint="-0.499984740745262"/>
      </right>
      <top style="hair">
        <color auto="1"/>
      </top>
      <bottom style="hair">
        <color theme="0" tint="-0.34998626667073579"/>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style="hair">
        <color theme="0" tint="-0.499984740745262"/>
      </right>
      <top style="medium">
        <color theme="0" tint="-0.499984740745262"/>
      </top>
      <bottom/>
      <diagonal/>
    </border>
    <border>
      <left style="hair">
        <color theme="0" tint="-0.499984740745262"/>
      </left>
      <right style="hair">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hair">
        <color theme="0" tint="-0.34998626667073579"/>
      </bottom>
      <diagonal/>
    </border>
    <border>
      <left style="medium">
        <color theme="0" tint="-0.499984740745262"/>
      </left>
      <right style="medium">
        <color theme="0" tint="-0.499984740745262"/>
      </right>
      <top style="hair">
        <color theme="0" tint="-0.34998626667073579"/>
      </top>
      <bottom style="thin">
        <color theme="0" tint="-0.34998626667073579"/>
      </bottom>
      <diagonal/>
    </border>
    <border>
      <left style="medium">
        <color theme="0" tint="-0.499984740745262"/>
      </left>
      <right style="medium">
        <color theme="0" tint="-0.499984740745262"/>
      </right>
      <top style="thin">
        <color theme="0" tint="-0.34998626667073579"/>
      </top>
      <bottom style="hair">
        <color theme="0" tint="-0.34998626667073579"/>
      </bottom>
      <diagonal/>
    </border>
    <border>
      <left style="medium">
        <color theme="0" tint="-0.499984740745262"/>
      </left>
      <right/>
      <top style="medium">
        <color theme="0" tint="-0.499984740745262"/>
      </top>
      <bottom style="hair">
        <color theme="0" tint="-0.34998626667073579"/>
      </bottom>
      <diagonal/>
    </border>
    <border>
      <left/>
      <right/>
      <top style="medium">
        <color theme="0" tint="-0.499984740745262"/>
      </top>
      <bottom style="hair">
        <color theme="0" tint="-0.34998626667073579"/>
      </bottom>
      <diagonal/>
    </border>
    <border>
      <left/>
      <right style="medium">
        <color theme="0" tint="-0.499984740745262"/>
      </right>
      <top style="medium">
        <color theme="0" tint="-0.499984740745262"/>
      </top>
      <bottom style="hair">
        <color theme="0" tint="-0.34998626667073579"/>
      </bottom>
      <diagonal/>
    </border>
    <border>
      <left style="medium">
        <color theme="0" tint="-0.499984740745262"/>
      </left>
      <right/>
      <top style="hair">
        <color theme="0" tint="-0.34998626667073579"/>
      </top>
      <bottom/>
      <diagonal/>
    </border>
    <border>
      <left/>
      <right/>
      <top style="hair">
        <color theme="0" tint="-0.34998626667073579"/>
      </top>
      <bottom/>
      <diagonal/>
    </border>
    <border>
      <left style="medium">
        <color theme="0" tint="-0.499984740745262"/>
      </left>
      <right/>
      <top style="thin">
        <color theme="0" tint="-0.34998626667073579"/>
      </top>
      <bottom style="hair">
        <color theme="0" tint="-0.34998626667073579"/>
      </bottom>
      <diagonal/>
    </border>
    <border>
      <left/>
      <right/>
      <top style="thin">
        <color theme="0" tint="-0.34998626667073579"/>
      </top>
      <bottom style="hair">
        <color theme="0" tint="-0.34998626667073579"/>
      </bottom>
      <diagonal/>
    </border>
    <border>
      <left style="medium">
        <color theme="0" tint="-0.499984740745262"/>
      </left>
      <right/>
      <top style="hair">
        <color theme="0" tint="-0.34998626667073579"/>
      </top>
      <bottom style="thin">
        <color theme="0" tint="-0.34998626667073579"/>
      </bottom>
      <diagonal/>
    </border>
    <border>
      <left/>
      <right/>
      <top style="hair">
        <color theme="0" tint="-0.34998626667073579"/>
      </top>
      <bottom style="thin">
        <color theme="0" tint="-0.34998626667073579"/>
      </bottom>
      <diagonal/>
    </border>
    <border>
      <left style="medium">
        <color theme="0" tint="-0.499984740745262"/>
      </left>
      <right style="medium">
        <color theme="0" tint="-0.499984740745262"/>
      </right>
      <top style="hair">
        <color theme="0" tint="-0.34998626667073579"/>
      </top>
      <bottom/>
      <diagonal/>
    </border>
    <border>
      <left/>
      <right style="medium">
        <color theme="0" tint="-0.499984740745262"/>
      </right>
      <top/>
      <bottom/>
      <diagonal/>
    </border>
    <border>
      <left style="hair">
        <color theme="0" tint="-0.34998626667073579"/>
      </left>
      <right style="medium">
        <color theme="0" tint="-0.499984740745262"/>
      </right>
      <top style="medium">
        <color theme="0" tint="-0.499984740745262"/>
      </top>
      <bottom style="medium">
        <color theme="0" tint="-0.499984740745262"/>
      </bottom>
      <diagonal/>
    </border>
    <border>
      <left style="medium">
        <color theme="0" tint="-0.499984740745262"/>
      </left>
      <right/>
      <top/>
      <bottom/>
      <diagonal/>
    </border>
    <border>
      <left style="hair">
        <color theme="0" tint="-0.499984740745262"/>
      </left>
      <right style="medium">
        <color theme="0" tint="-0.499984740745262"/>
      </right>
      <top style="medium">
        <color theme="0" tint="-0.499984740745262"/>
      </top>
      <bottom style="hair">
        <color theme="0" tint="-0.34998626667073579"/>
      </bottom>
      <diagonal/>
    </border>
    <border>
      <left style="hair">
        <color theme="0" tint="-0.499984740745262"/>
      </left>
      <right style="medium">
        <color theme="0" tint="-0.499984740745262"/>
      </right>
      <top style="hair">
        <color theme="0" tint="-0.34998626667073579"/>
      </top>
      <bottom style="hair">
        <color theme="0" tint="-0.34998626667073579"/>
      </bottom>
      <diagonal/>
    </border>
    <border>
      <left style="hair">
        <color theme="0" tint="-0.499984740745262"/>
      </left>
      <right style="medium">
        <color theme="0" tint="-0.499984740745262"/>
      </right>
      <top style="hair">
        <color theme="0" tint="-0.34998626667073579"/>
      </top>
      <bottom style="medium">
        <color theme="0" tint="-0.499984740745262"/>
      </bottom>
      <diagonal/>
    </border>
    <border>
      <left style="medium">
        <color theme="0" tint="-0.499984740745262"/>
      </left>
      <right/>
      <top style="hair">
        <color theme="0" tint="-0.34998626667073579"/>
      </top>
      <bottom style="hair">
        <color theme="0" tint="-0.499984740745262"/>
      </bottom>
      <diagonal/>
    </border>
    <border>
      <left/>
      <right style="medium">
        <color theme="0" tint="-0.499984740745262"/>
      </right>
      <top style="hair">
        <color theme="0" tint="-0.34998626667073579"/>
      </top>
      <bottom style="hair">
        <color theme="0" tint="-0.499984740745262"/>
      </bottom>
      <diagonal/>
    </border>
  </borders>
  <cellStyleXfs count="7">
    <xf numFmtId="0" fontId="0" fillId="0" borderId="0"/>
    <xf numFmtId="165" fontId="4" fillId="0" borderId="0" applyFont="0" applyFill="0" applyBorder="0" applyAlignment="0" applyProtection="0"/>
    <xf numFmtId="9" fontId="4" fillId="0" borderId="0" applyFont="0" applyFill="0" applyBorder="0" applyAlignment="0" applyProtection="0"/>
    <xf numFmtId="0" fontId="10" fillId="0" borderId="0"/>
    <xf numFmtId="0" fontId="10" fillId="0" borderId="0"/>
    <xf numFmtId="164" fontId="4" fillId="0" borderId="0" applyFont="0" applyFill="0" applyBorder="0" applyAlignment="0" applyProtection="0"/>
    <xf numFmtId="0" fontId="30" fillId="0" borderId="0" applyNumberFormat="0" applyFill="0" applyBorder="0" applyAlignment="0" applyProtection="0"/>
  </cellStyleXfs>
  <cellXfs count="294">
    <xf numFmtId="0" fontId="0" fillId="0" borderId="0" xfId="0"/>
    <xf numFmtId="0" fontId="2" fillId="0" borderId="0" xfId="0" applyFont="1" applyAlignment="1" applyProtection="1">
      <alignment vertical="center"/>
      <protection hidden="1"/>
    </xf>
    <xf numFmtId="0" fontId="11" fillId="2" borderId="0" xfId="0" applyFont="1" applyFill="1" applyAlignment="1" applyProtection="1">
      <alignment vertical="center"/>
      <protection hidden="1"/>
    </xf>
    <xf numFmtId="0" fontId="9" fillId="0" borderId="0" xfId="0" applyFont="1" applyAlignment="1" applyProtection="1">
      <alignment vertical="center"/>
      <protection hidden="1"/>
    </xf>
    <xf numFmtId="0" fontId="6" fillId="0" borderId="0" xfId="0" applyFont="1" applyAlignment="1" applyProtection="1">
      <alignment vertical="center"/>
      <protection hidden="1"/>
    </xf>
    <xf numFmtId="0" fontId="6" fillId="0" borderId="0" xfId="0" applyFont="1" applyAlignment="1" applyProtection="1">
      <alignment horizontal="right" vertical="center"/>
      <protection hidden="1"/>
    </xf>
    <xf numFmtId="0" fontId="6" fillId="0" borderId="0" xfId="0" applyFont="1" applyAlignment="1" applyProtection="1">
      <alignment horizontal="center" vertical="center"/>
      <protection hidden="1"/>
    </xf>
    <xf numFmtId="0" fontId="13" fillId="0" borderId="0" xfId="0" applyFont="1" applyAlignment="1" applyProtection="1">
      <alignment vertical="center"/>
      <protection hidden="1"/>
    </xf>
    <xf numFmtId="0" fontId="14" fillId="0" borderId="0" xfId="0" applyFont="1" applyAlignment="1" applyProtection="1">
      <alignment vertical="center"/>
      <protection hidden="1"/>
    </xf>
    <xf numFmtId="3" fontId="2" fillId="0" borderId="0" xfId="2" applyNumberFormat="1" applyFont="1" applyAlignment="1" applyProtection="1">
      <alignment vertical="center"/>
      <protection hidden="1"/>
    </xf>
    <xf numFmtId="0" fontId="3" fillId="0" borderId="0" xfId="0" applyFont="1" applyAlignment="1" applyProtection="1">
      <alignment vertical="center"/>
      <protection hidden="1"/>
    </xf>
    <xf numFmtId="10" fontId="2" fillId="0" borderId="0" xfId="2" applyNumberFormat="1" applyFont="1" applyAlignment="1" applyProtection="1">
      <alignment vertical="center"/>
      <protection hidden="1"/>
    </xf>
    <xf numFmtId="3" fontId="7" fillId="0" borderId="3" xfId="0" applyNumberFormat="1" applyFont="1" applyBorder="1" applyAlignment="1" applyProtection="1">
      <alignment horizontal="center" vertical="center"/>
      <protection hidden="1"/>
    </xf>
    <xf numFmtId="167" fontId="2" fillId="0" borderId="0" xfId="2" applyNumberFormat="1" applyFont="1" applyAlignment="1" applyProtection="1">
      <alignment vertical="center"/>
      <protection hidden="1"/>
    </xf>
    <xf numFmtId="0" fontId="1" fillId="0" borderId="0" xfId="0" applyFont="1" applyAlignment="1" applyProtection="1">
      <alignment vertical="center"/>
      <protection hidden="1"/>
    </xf>
    <xf numFmtId="3" fontId="7" fillId="0" borderId="1" xfId="0" applyNumberFormat="1" applyFont="1" applyBorder="1" applyAlignment="1" applyProtection="1">
      <alignment horizontal="center" vertical="center"/>
      <protection hidden="1"/>
    </xf>
    <xf numFmtId="0" fontId="5" fillId="0" borderId="0" xfId="0" applyFont="1" applyAlignment="1" applyProtection="1">
      <alignment vertical="center"/>
      <protection hidden="1"/>
    </xf>
    <xf numFmtId="10" fontId="9" fillId="0" borderId="0" xfId="0" applyNumberFormat="1" applyFont="1" applyAlignment="1" applyProtection="1">
      <alignment vertical="center"/>
      <protection hidden="1"/>
    </xf>
    <xf numFmtId="0" fontId="7" fillId="0" borderId="0" xfId="0" applyFont="1" applyAlignment="1" applyProtection="1">
      <alignment vertical="center"/>
      <protection hidden="1"/>
    </xf>
    <xf numFmtId="3" fontId="7" fillId="0" borderId="5" xfId="0" applyNumberFormat="1" applyFont="1" applyBorder="1" applyAlignment="1" applyProtection="1">
      <alignment horizontal="center" vertical="center"/>
      <protection hidden="1"/>
    </xf>
    <xf numFmtId="0" fontId="12" fillId="0" borderId="0" xfId="0" applyFont="1" applyAlignment="1" applyProtection="1">
      <alignment vertical="center"/>
      <protection hidden="1"/>
    </xf>
    <xf numFmtId="166" fontId="12" fillId="0" borderId="0" xfId="1" applyNumberFormat="1" applyFont="1" applyAlignment="1" applyProtection="1">
      <alignment vertical="center"/>
      <protection hidden="1"/>
    </xf>
    <xf numFmtId="3" fontId="9" fillId="0" borderId="0" xfId="0" applyNumberFormat="1" applyFont="1" applyAlignment="1" applyProtection="1">
      <alignment vertical="center"/>
      <protection hidden="1"/>
    </xf>
    <xf numFmtId="0" fontId="7" fillId="0" borderId="0" xfId="0" applyFont="1" applyAlignment="1" applyProtection="1">
      <alignment horizontal="left" vertical="center"/>
      <protection hidden="1"/>
    </xf>
    <xf numFmtId="0" fontId="7" fillId="0" borderId="0" xfId="0" applyFont="1" applyAlignment="1" applyProtection="1">
      <alignment horizontal="center" vertical="center"/>
      <protection hidden="1"/>
    </xf>
    <xf numFmtId="3" fontId="7" fillId="0" borderId="7" xfId="0" applyNumberFormat="1" applyFont="1" applyBorder="1" applyAlignment="1" applyProtection="1">
      <alignment horizontal="center" vertical="center"/>
      <protection hidden="1"/>
    </xf>
    <xf numFmtId="0" fontId="16" fillId="0" borderId="0" xfId="0" applyFont="1" applyAlignment="1" applyProtection="1">
      <alignment vertical="center"/>
      <protection hidden="1"/>
    </xf>
    <xf numFmtId="3" fontId="7" fillId="0" borderId="3" xfId="2" applyNumberFormat="1" applyFont="1" applyFill="1" applyBorder="1" applyAlignment="1" applyProtection="1">
      <alignment horizontal="center" vertical="center"/>
      <protection hidden="1"/>
    </xf>
    <xf numFmtId="3" fontId="7" fillId="0" borderId="1" xfId="2" applyNumberFormat="1" applyFont="1" applyFill="1" applyBorder="1" applyAlignment="1" applyProtection="1">
      <alignment horizontal="center" vertical="center"/>
      <protection hidden="1"/>
    </xf>
    <xf numFmtId="167" fontId="7" fillId="0" borderId="6" xfId="2" applyNumberFormat="1" applyFont="1" applyFill="1" applyBorder="1" applyAlignment="1" applyProtection="1">
      <alignment horizontal="center" vertical="center"/>
      <protection hidden="1"/>
    </xf>
    <xf numFmtId="167" fontId="7" fillId="0" borderId="8" xfId="2" applyNumberFormat="1" applyFont="1" applyFill="1" applyBorder="1" applyAlignment="1" applyProtection="1">
      <alignment horizontal="center" vertical="center"/>
      <protection hidden="1"/>
    </xf>
    <xf numFmtId="0" fontId="18" fillId="0" borderId="0" xfId="0" applyFont="1" applyAlignment="1" applyProtection="1">
      <alignment vertical="center"/>
      <protection hidden="1"/>
    </xf>
    <xf numFmtId="3" fontId="7" fillId="0" borderId="4" xfId="2" applyNumberFormat="1" applyFont="1" applyFill="1" applyBorder="1" applyAlignment="1" applyProtection="1">
      <alignment horizontal="center" vertical="center"/>
      <protection hidden="1"/>
    </xf>
    <xf numFmtId="3" fontId="7" fillId="0" borderId="2" xfId="2" applyNumberFormat="1" applyFont="1" applyFill="1" applyBorder="1" applyAlignment="1" applyProtection="1">
      <alignment horizontal="center" vertical="center"/>
      <protection hidden="1"/>
    </xf>
    <xf numFmtId="0" fontId="16" fillId="0" borderId="0" xfId="0" applyFont="1" applyAlignment="1" applyProtection="1">
      <alignment vertical="top"/>
      <protection hidden="1"/>
    </xf>
    <xf numFmtId="0" fontId="0" fillId="0" borderId="0" xfId="0" applyAlignment="1" applyProtection="1">
      <alignment vertical="center"/>
      <protection hidden="1"/>
    </xf>
    <xf numFmtId="0" fontId="19" fillId="0" borderId="0" xfId="0" applyFont="1" applyAlignment="1" applyProtection="1">
      <alignment vertical="center"/>
      <protection hidden="1"/>
    </xf>
    <xf numFmtId="0" fontId="0" fillId="0" borderId="9" xfId="0" applyBorder="1" applyAlignment="1" applyProtection="1">
      <alignment vertical="center"/>
      <protection hidden="1"/>
    </xf>
    <xf numFmtId="0" fontId="0" fillId="0" borderId="9" xfId="0" applyBorder="1" applyAlignment="1" applyProtection="1">
      <alignment horizontal="left" vertical="center"/>
      <protection hidden="1"/>
    </xf>
    <xf numFmtId="0" fontId="20" fillId="0" borderId="0" xfId="0" applyFont="1" applyAlignment="1">
      <alignment vertical="center"/>
    </xf>
    <xf numFmtId="0" fontId="21" fillId="0" borderId="0" xfId="0" applyFont="1" applyAlignment="1" applyProtection="1">
      <alignment vertical="center"/>
      <protection hidden="1"/>
    </xf>
    <xf numFmtId="0" fontId="22" fillId="0" borderId="0" xfId="0" applyFont="1" applyAlignment="1" applyProtection="1">
      <alignment vertical="center"/>
      <protection hidden="1"/>
    </xf>
    <xf numFmtId="0" fontId="11" fillId="0" borderId="0" xfId="0" applyFont="1" applyAlignment="1" applyProtection="1">
      <alignment vertical="center"/>
      <protection hidden="1"/>
    </xf>
    <xf numFmtId="3" fontId="11" fillId="0" borderId="0" xfId="2" applyNumberFormat="1" applyFont="1" applyAlignment="1" applyProtection="1">
      <alignment vertical="center"/>
      <protection hidden="1"/>
    </xf>
    <xf numFmtId="10" fontId="11" fillId="0" borderId="0" xfId="2" applyNumberFormat="1" applyFont="1" applyAlignment="1" applyProtection="1">
      <alignment vertical="center"/>
      <protection hidden="1"/>
    </xf>
    <xf numFmtId="167" fontId="11" fillId="0" borderId="0" xfId="2" applyNumberFormat="1" applyFont="1" applyAlignment="1" applyProtection="1">
      <alignment vertical="center"/>
      <protection hidden="1"/>
    </xf>
    <xf numFmtId="10" fontId="11" fillId="0" borderId="0" xfId="0" applyNumberFormat="1" applyFont="1" applyAlignment="1" applyProtection="1">
      <alignment vertical="center"/>
      <protection hidden="1"/>
    </xf>
    <xf numFmtId="3" fontId="7" fillId="0" borderId="11" xfId="0" applyNumberFormat="1" applyFont="1" applyBorder="1" applyAlignment="1" applyProtection="1">
      <alignment horizontal="center" vertical="center"/>
      <protection hidden="1"/>
    </xf>
    <xf numFmtId="3" fontId="7" fillId="0" borderId="11" xfId="2" applyNumberFormat="1" applyFont="1" applyFill="1" applyBorder="1" applyAlignment="1" applyProtection="1">
      <alignment horizontal="center" vertical="center"/>
      <protection hidden="1"/>
    </xf>
    <xf numFmtId="0" fontId="16" fillId="0" borderId="0" xfId="0" applyFont="1" applyAlignment="1" applyProtection="1">
      <alignment vertical="center" wrapText="1"/>
      <protection hidden="1"/>
    </xf>
    <xf numFmtId="0" fontId="27" fillId="0" borderId="0" xfId="0" applyFont="1" applyAlignment="1" applyProtection="1">
      <alignment vertical="center"/>
      <protection hidden="1"/>
    </xf>
    <xf numFmtId="3" fontId="7" fillId="0" borderId="13" xfId="0" applyNumberFormat="1" applyFont="1" applyBorder="1" applyAlignment="1" applyProtection="1">
      <alignment horizontal="center" vertical="center"/>
      <protection hidden="1"/>
    </xf>
    <xf numFmtId="3" fontId="8" fillId="0" borderId="19" xfId="0" applyNumberFormat="1" applyFont="1" applyBorder="1" applyAlignment="1" applyProtection="1">
      <alignment horizontal="center" vertical="center"/>
      <protection hidden="1"/>
    </xf>
    <xf numFmtId="3" fontId="8" fillId="0" borderId="14" xfId="0" applyNumberFormat="1" applyFont="1" applyBorder="1" applyAlignment="1" applyProtection="1">
      <alignment horizontal="center" vertical="center"/>
      <protection hidden="1"/>
    </xf>
    <xf numFmtId="3" fontId="8" fillId="0" borderId="17" xfId="0" applyNumberFormat="1" applyFont="1" applyBorder="1" applyAlignment="1" applyProtection="1">
      <alignment horizontal="center" vertical="center"/>
      <protection hidden="1"/>
    </xf>
    <xf numFmtId="3" fontId="7" fillId="0" borderId="27" xfId="0" applyNumberFormat="1" applyFont="1" applyBorder="1" applyAlignment="1" applyProtection="1">
      <alignment horizontal="center" vertical="center"/>
      <protection hidden="1"/>
    </xf>
    <xf numFmtId="3" fontId="7" fillId="0" borderId="27" xfId="2" applyNumberFormat="1" applyFont="1" applyFill="1" applyBorder="1" applyAlignment="1" applyProtection="1">
      <alignment horizontal="center" vertical="center"/>
      <protection hidden="1"/>
    </xf>
    <xf numFmtId="3" fontId="7" fillId="0" borderId="28" xfId="2" applyNumberFormat="1" applyFont="1" applyFill="1" applyBorder="1" applyAlignment="1" applyProtection="1">
      <alignment horizontal="center" vertical="center"/>
      <protection hidden="1"/>
    </xf>
    <xf numFmtId="3" fontId="7" fillId="0" borderId="31" xfId="0" applyNumberFormat="1" applyFont="1" applyBorder="1" applyAlignment="1" applyProtection="1">
      <alignment horizontal="center" vertical="center"/>
      <protection hidden="1"/>
    </xf>
    <xf numFmtId="3" fontId="7" fillId="0" borderId="32" xfId="0" applyNumberFormat="1" applyFont="1" applyBorder="1" applyAlignment="1" applyProtection="1">
      <alignment horizontal="center" vertical="center"/>
      <protection hidden="1"/>
    </xf>
    <xf numFmtId="3" fontId="8" fillId="0" borderId="35" xfId="2" applyNumberFormat="1" applyFont="1" applyFill="1" applyBorder="1" applyAlignment="1" applyProtection="1">
      <alignment horizontal="center" vertical="center"/>
      <protection hidden="1"/>
    </xf>
    <xf numFmtId="3" fontId="8" fillId="0" borderId="37" xfId="2" applyNumberFormat="1" applyFont="1" applyFill="1" applyBorder="1" applyAlignment="1" applyProtection="1">
      <alignment horizontal="center" vertical="center"/>
      <protection hidden="1"/>
    </xf>
    <xf numFmtId="3" fontId="7" fillId="0" borderId="10" xfId="0" applyNumberFormat="1" applyFont="1" applyBorder="1" applyAlignment="1" applyProtection="1">
      <alignment horizontal="center" vertical="center"/>
      <protection hidden="1"/>
    </xf>
    <xf numFmtId="3" fontId="7" fillId="0" borderId="42" xfId="0" applyNumberFormat="1" applyFont="1" applyBorder="1" applyAlignment="1" applyProtection="1">
      <alignment horizontal="center" vertical="center"/>
      <protection hidden="1"/>
    </xf>
    <xf numFmtId="3" fontId="7" fillId="0" borderId="42" xfId="2" applyNumberFormat="1" applyFont="1" applyFill="1" applyBorder="1" applyAlignment="1" applyProtection="1">
      <alignment horizontal="center" vertical="center"/>
      <protection hidden="1"/>
    </xf>
    <xf numFmtId="3" fontId="7" fillId="0" borderId="43" xfId="2" applyNumberFormat="1" applyFont="1" applyFill="1" applyBorder="1" applyAlignment="1" applyProtection="1">
      <alignment horizontal="center" vertical="center"/>
      <protection hidden="1"/>
    </xf>
    <xf numFmtId="3" fontId="7" fillId="0" borderId="40" xfId="0" applyNumberFormat="1" applyFont="1" applyBorder="1" applyAlignment="1" applyProtection="1">
      <alignment horizontal="center" vertical="center"/>
      <protection hidden="1"/>
    </xf>
    <xf numFmtId="3" fontId="8" fillId="0" borderId="41" xfId="2" applyNumberFormat="1" applyFont="1" applyFill="1" applyBorder="1" applyAlignment="1" applyProtection="1">
      <alignment horizontal="center" vertical="center"/>
      <protection hidden="1"/>
    </xf>
    <xf numFmtId="3" fontId="7" fillId="0" borderId="38" xfId="0" applyNumberFormat="1" applyFont="1" applyBorder="1" applyAlignment="1" applyProtection="1">
      <alignment horizontal="center" vertical="center"/>
      <protection hidden="1"/>
    </xf>
    <xf numFmtId="3" fontId="8" fillId="0" borderId="39" xfId="2" applyNumberFormat="1" applyFont="1" applyFill="1" applyBorder="1" applyAlignment="1" applyProtection="1">
      <alignment horizontal="center" vertical="center"/>
      <protection hidden="1"/>
    </xf>
    <xf numFmtId="3" fontId="7" fillId="0" borderId="47" xfId="0" applyNumberFormat="1" applyFont="1" applyBorder="1" applyAlignment="1" applyProtection="1">
      <alignment horizontal="center" vertical="center"/>
      <protection hidden="1"/>
    </xf>
    <xf numFmtId="3" fontId="7" fillId="0" borderId="48" xfId="2" applyNumberFormat="1" applyFont="1" applyFill="1" applyBorder="1" applyAlignment="1" applyProtection="1">
      <alignment horizontal="center" vertical="center"/>
      <protection hidden="1"/>
    </xf>
    <xf numFmtId="3" fontId="7" fillId="0" borderId="49" xfId="2" applyNumberFormat="1" applyFont="1" applyFill="1" applyBorder="1" applyAlignment="1" applyProtection="1">
      <alignment horizontal="center" vertical="center"/>
      <protection hidden="1"/>
    </xf>
    <xf numFmtId="3" fontId="7" fillId="0" borderId="50" xfId="2" applyNumberFormat="1" applyFont="1" applyFill="1" applyBorder="1" applyAlignment="1" applyProtection="1">
      <alignment horizontal="center" vertical="center"/>
      <protection hidden="1"/>
    </xf>
    <xf numFmtId="0" fontId="0" fillId="0" borderId="53" xfId="0" applyBorder="1" applyAlignment="1" applyProtection="1">
      <alignment vertical="center"/>
      <protection hidden="1"/>
    </xf>
    <xf numFmtId="0" fontId="0" fillId="0" borderId="53" xfId="0" applyBorder="1" applyAlignment="1" applyProtection="1">
      <alignment horizontal="left" vertical="center"/>
      <protection hidden="1"/>
    </xf>
    <xf numFmtId="0" fontId="0" fillId="0" borderId="12" xfId="0" applyBorder="1" applyAlignment="1" applyProtection="1">
      <alignment vertical="center"/>
      <protection hidden="1"/>
    </xf>
    <xf numFmtId="3" fontId="7" fillId="0" borderId="63" xfId="0" applyNumberFormat="1" applyFont="1" applyBorder="1" applyAlignment="1" applyProtection="1">
      <alignment horizontal="center" vertical="center"/>
      <protection hidden="1"/>
    </xf>
    <xf numFmtId="3" fontId="7" fillId="0" borderId="64" xfId="0" applyNumberFormat="1" applyFont="1" applyBorder="1" applyAlignment="1" applyProtection="1">
      <alignment horizontal="center" vertical="center"/>
      <protection hidden="1"/>
    </xf>
    <xf numFmtId="3" fontId="7" fillId="0" borderId="64" xfId="2" applyNumberFormat="1" applyFont="1" applyFill="1" applyBorder="1" applyAlignment="1" applyProtection="1">
      <alignment horizontal="center" vertical="center"/>
      <protection hidden="1"/>
    </xf>
    <xf numFmtId="3" fontId="7" fillId="0" borderId="65" xfId="2" applyNumberFormat="1" applyFont="1" applyFill="1" applyBorder="1" applyAlignment="1" applyProtection="1">
      <alignment horizontal="center" vertical="center"/>
      <protection hidden="1"/>
    </xf>
    <xf numFmtId="3" fontId="7" fillId="0" borderId="66" xfId="2" applyNumberFormat="1" applyFont="1" applyFill="1" applyBorder="1" applyAlignment="1" applyProtection="1">
      <alignment horizontal="center" vertical="center"/>
      <protection hidden="1"/>
    </xf>
    <xf numFmtId="3" fontId="7" fillId="0" borderId="37" xfId="2" applyNumberFormat="1" applyFont="1" applyFill="1" applyBorder="1" applyAlignment="1" applyProtection="1">
      <alignment horizontal="center" vertical="center"/>
      <protection hidden="1"/>
    </xf>
    <xf numFmtId="3" fontId="7" fillId="0" borderId="8" xfId="0" applyNumberFormat="1" applyFont="1" applyBorder="1" applyAlignment="1" applyProtection="1">
      <alignment horizontal="center" vertical="center"/>
      <protection hidden="1"/>
    </xf>
    <xf numFmtId="3" fontId="7" fillId="0" borderId="69" xfId="0" applyNumberFormat="1" applyFont="1" applyBorder="1" applyAlignment="1" applyProtection="1">
      <alignment horizontal="center" vertical="center"/>
      <protection hidden="1"/>
    </xf>
    <xf numFmtId="3" fontId="7" fillId="0" borderId="70" xfId="0" applyNumberFormat="1" applyFont="1" applyBorder="1" applyAlignment="1" applyProtection="1">
      <alignment horizontal="center" vertical="center"/>
      <protection hidden="1"/>
    </xf>
    <xf numFmtId="3" fontId="7" fillId="0" borderId="70" xfId="2" applyNumberFormat="1" applyFont="1" applyFill="1" applyBorder="1" applyAlignment="1" applyProtection="1">
      <alignment horizontal="center" vertical="center"/>
      <protection hidden="1"/>
    </xf>
    <xf numFmtId="3" fontId="7" fillId="0" borderId="43" xfId="0" applyNumberFormat="1" applyFont="1" applyBorder="1" applyAlignment="1" applyProtection="1">
      <alignment horizontal="center" vertical="center"/>
      <protection hidden="1"/>
    </xf>
    <xf numFmtId="167" fontId="7" fillId="0" borderId="77" xfId="0" applyNumberFormat="1" applyFont="1" applyBorder="1" applyAlignment="1" applyProtection="1">
      <alignment horizontal="center" vertical="center"/>
      <protection hidden="1"/>
    </xf>
    <xf numFmtId="3" fontId="7" fillId="0" borderId="2" xfId="0" applyNumberFormat="1" applyFont="1" applyBorder="1" applyAlignment="1" applyProtection="1">
      <alignment horizontal="center" vertical="center"/>
      <protection hidden="1"/>
    </xf>
    <xf numFmtId="3" fontId="7" fillId="0" borderId="77" xfId="0" applyNumberFormat="1" applyFont="1" applyBorder="1" applyAlignment="1" applyProtection="1">
      <alignment horizontal="center" vertical="center"/>
      <protection hidden="1"/>
    </xf>
    <xf numFmtId="3" fontId="7" fillId="0" borderId="78" xfId="0" applyNumberFormat="1" applyFont="1" applyBorder="1" applyAlignment="1" applyProtection="1">
      <alignment horizontal="center" vertical="center"/>
      <protection hidden="1"/>
    </xf>
    <xf numFmtId="3" fontId="7" fillId="0" borderId="81" xfId="0" applyNumberFormat="1" applyFont="1" applyBorder="1" applyAlignment="1" applyProtection="1">
      <alignment horizontal="center" vertical="center"/>
      <protection hidden="1"/>
    </xf>
    <xf numFmtId="3" fontId="7" fillId="0" borderId="83" xfId="0" applyNumberFormat="1" applyFont="1" applyBorder="1" applyAlignment="1" applyProtection="1">
      <alignment horizontal="center" vertical="center"/>
      <protection hidden="1"/>
    </xf>
    <xf numFmtId="3" fontId="7" fillId="0" borderId="85" xfId="0" applyNumberFormat="1" applyFont="1" applyBorder="1" applyAlignment="1" applyProtection="1">
      <alignment horizontal="center" vertical="center"/>
      <protection hidden="1"/>
    </xf>
    <xf numFmtId="3" fontId="7" fillId="0" borderId="44" xfId="0" applyNumberFormat="1" applyFont="1" applyBorder="1" applyAlignment="1" applyProtection="1">
      <alignment horizontal="center" vertical="center"/>
      <protection hidden="1"/>
    </xf>
    <xf numFmtId="3" fontId="7" fillId="0" borderId="61" xfId="0" applyNumberFormat="1" applyFont="1" applyBorder="1" applyAlignment="1" applyProtection="1">
      <alignment horizontal="center" vertical="center"/>
      <protection hidden="1"/>
    </xf>
    <xf numFmtId="0" fontId="5" fillId="0" borderId="62" xfId="0" applyFont="1" applyBorder="1" applyAlignment="1" applyProtection="1">
      <alignment horizontal="center" vertical="center"/>
      <protection hidden="1"/>
    </xf>
    <xf numFmtId="0" fontId="5" fillId="0" borderId="82" xfId="0" applyFont="1" applyBorder="1" applyAlignment="1" applyProtection="1">
      <alignment horizontal="center" vertical="center"/>
      <protection hidden="1"/>
    </xf>
    <xf numFmtId="0" fontId="5" fillId="0" borderId="84" xfId="0" applyFont="1" applyBorder="1" applyAlignment="1" applyProtection="1">
      <alignment horizontal="center" vertical="center"/>
      <protection hidden="1"/>
    </xf>
    <xf numFmtId="0" fontId="5" fillId="0" borderId="41" xfId="0" applyFont="1" applyBorder="1" applyAlignment="1" applyProtection="1">
      <alignment horizontal="center" vertical="center"/>
      <protection hidden="1"/>
    </xf>
    <xf numFmtId="0" fontId="5" fillId="0" borderId="45" xfId="0" applyFont="1" applyBorder="1" applyAlignment="1" applyProtection="1">
      <alignment horizontal="center" vertical="center"/>
      <protection hidden="1"/>
    </xf>
    <xf numFmtId="3" fontId="7" fillId="0" borderId="96" xfId="0" applyNumberFormat="1" applyFont="1" applyBorder="1" applyAlignment="1" applyProtection="1">
      <alignment horizontal="center" vertical="center"/>
      <protection hidden="1"/>
    </xf>
    <xf numFmtId="167" fontId="7" fillId="0" borderId="98" xfId="2" applyNumberFormat="1" applyFont="1" applyFill="1" applyBorder="1" applyAlignment="1" applyProtection="1">
      <alignment horizontal="center" vertical="center"/>
      <protection hidden="1"/>
    </xf>
    <xf numFmtId="167" fontId="7" fillId="0" borderId="99" xfId="2" applyNumberFormat="1" applyFont="1" applyFill="1" applyBorder="1" applyAlignment="1" applyProtection="1">
      <alignment horizontal="center" vertical="center"/>
      <protection hidden="1"/>
    </xf>
    <xf numFmtId="3" fontId="7" fillId="0" borderId="100" xfId="0" applyNumberFormat="1" applyFont="1" applyBorder="1" applyAlignment="1" applyProtection="1">
      <alignment horizontal="center" vertical="center"/>
      <protection hidden="1"/>
    </xf>
    <xf numFmtId="3" fontId="7" fillId="0" borderId="101" xfId="0" applyNumberFormat="1" applyFont="1" applyBorder="1" applyAlignment="1" applyProtection="1">
      <alignment horizontal="center" vertical="center"/>
      <protection hidden="1"/>
    </xf>
    <xf numFmtId="167" fontId="7" fillId="0" borderId="102" xfId="2" applyNumberFormat="1" applyFont="1" applyFill="1" applyBorder="1" applyAlignment="1" applyProtection="1">
      <alignment horizontal="center" vertical="center"/>
      <protection hidden="1"/>
    </xf>
    <xf numFmtId="167" fontId="7" fillId="0" borderId="103" xfId="2" applyNumberFormat="1" applyFont="1" applyFill="1" applyBorder="1" applyAlignment="1" applyProtection="1">
      <alignment horizontal="center" vertical="center"/>
      <protection hidden="1"/>
    </xf>
    <xf numFmtId="3" fontId="7" fillId="0" borderId="12" xfId="0" applyNumberFormat="1" applyFont="1" applyBorder="1" applyAlignment="1" applyProtection="1">
      <alignment horizontal="center" vertical="center"/>
      <protection hidden="1"/>
    </xf>
    <xf numFmtId="167" fontId="7" fillId="0" borderId="51" xfId="2" applyNumberFormat="1" applyFont="1" applyFill="1" applyBorder="1" applyAlignment="1" applyProtection="1">
      <alignment horizontal="center" vertical="center"/>
      <protection hidden="1"/>
    </xf>
    <xf numFmtId="167" fontId="7" fillId="0" borderId="52" xfId="2" applyNumberFormat="1" applyFont="1" applyFill="1" applyBorder="1" applyAlignment="1" applyProtection="1">
      <alignment horizontal="center" vertical="center"/>
      <protection hidden="1"/>
    </xf>
    <xf numFmtId="167" fontId="7" fillId="0" borderId="67" xfId="2" applyNumberFormat="1" applyFont="1" applyFill="1" applyBorder="1" applyAlignment="1" applyProtection="1">
      <alignment horizontal="center" vertical="center"/>
      <protection hidden="1"/>
    </xf>
    <xf numFmtId="0" fontId="2" fillId="0" borderId="0" xfId="0" applyFont="1" applyAlignment="1" applyProtection="1">
      <alignment vertical="center" wrapText="1"/>
      <protection hidden="1"/>
    </xf>
    <xf numFmtId="0" fontId="9" fillId="0" borderId="0" xfId="0" applyFont="1" applyAlignment="1" applyProtection="1">
      <alignment vertical="center" wrapText="1"/>
      <protection hidden="1"/>
    </xf>
    <xf numFmtId="167" fontId="7" fillId="0" borderId="47" xfId="2" applyNumberFormat="1" applyFont="1" applyFill="1" applyBorder="1" applyAlignment="1" applyProtection="1">
      <alignment horizontal="center" vertical="center"/>
      <protection hidden="1"/>
    </xf>
    <xf numFmtId="167" fontId="7" fillId="0" borderId="81" xfId="2" applyNumberFormat="1" applyFont="1" applyFill="1" applyBorder="1" applyAlignment="1" applyProtection="1">
      <alignment horizontal="center" vertical="center"/>
      <protection hidden="1"/>
    </xf>
    <xf numFmtId="167" fontId="7" fillId="0" borderId="44" xfId="2" applyNumberFormat="1" applyFont="1" applyFill="1" applyBorder="1" applyAlignment="1" applyProtection="1">
      <alignment horizontal="center" vertical="center"/>
      <protection hidden="1"/>
    </xf>
    <xf numFmtId="0" fontId="23" fillId="0" borderId="0" xfId="0" applyFont="1" applyAlignment="1" applyProtection="1">
      <alignment vertical="center" wrapText="1"/>
      <protection hidden="1"/>
    </xf>
    <xf numFmtId="0" fontId="28" fillId="3" borderId="29" xfId="0" applyFont="1" applyFill="1" applyBorder="1" applyAlignment="1" applyProtection="1">
      <alignment horizontal="center" vertical="center"/>
      <protection hidden="1"/>
    </xf>
    <xf numFmtId="0" fontId="28" fillId="3" borderId="29" xfId="0" applyFont="1" applyFill="1" applyBorder="1" applyAlignment="1" applyProtection="1">
      <alignment horizontal="center" vertical="center" wrapText="1"/>
      <protection hidden="1"/>
    </xf>
    <xf numFmtId="0" fontId="28" fillId="3" borderId="30" xfId="0" applyFont="1" applyFill="1" applyBorder="1" applyAlignment="1" applyProtection="1">
      <alignment horizontal="center" vertical="center" wrapText="1"/>
      <protection hidden="1"/>
    </xf>
    <xf numFmtId="0" fontId="28" fillId="3" borderId="22" xfId="0" applyFont="1" applyFill="1" applyBorder="1" applyAlignment="1" applyProtection="1">
      <alignment vertical="center"/>
      <protection hidden="1"/>
    </xf>
    <xf numFmtId="0" fontId="28" fillId="3" borderId="29" xfId="0" applyFont="1" applyFill="1" applyBorder="1" applyAlignment="1" applyProtection="1">
      <alignment vertical="center"/>
      <protection hidden="1"/>
    </xf>
    <xf numFmtId="0" fontId="28" fillId="3" borderId="59" xfId="0" applyFont="1" applyFill="1" applyBorder="1" applyAlignment="1" applyProtection="1">
      <alignment horizontal="center" vertical="center"/>
      <protection hidden="1"/>
    </xf>
    <xf numFmtId="0" fontId="28" fillId="3" borderId="59" xfId="0" applyFont="1" applyFill="1" applyBorder="1" applyAlignment="1" applyProtection="1">
      <alignment horizontal="center" vertical="center" wrapText="1"/>
      <protection hidden="1"/>
    </xf>
    <xf numFmtId="0" fontId="28" fillId="3" borderId="60" xfId="0" applyFont="1" applyFill="1" applyBorder="1" applyAlignment="1" applyProtection="1">
      <alignment horizontal="center" vertical="center" wrapText="1"/>
      <protection hidden="1"/>
    </xf>
    <xf numFmtId="0" fontId="28" fillId="3" borderId="72" xfId="0" applyFont="1" applyFill="1" applyBorder="1" applyAlignment="1" applyProtection="1">
      <alignment horizontal="center" vertical="center"/>
      <protection hidden="1"/>
    </xf>
    <xf numFmtId="0" fontId="28" fillId="3" borderId="71" xfId="0" applyFont="1" applyFill="1" applyBorder="1" applyAlignment="1" applyProtection="1">
      <alignment horizontal="center" vertical="center" wrapText="1"/>
      <protection hidden="1"/>
    </xf>
    <xf numFmtId="0" fontId="28" fillId="3" borderId="74" xfId="0" applyFont="1" applyFill="1" applyBorder="1" applyAlignment="1" applyProtection="1">
      <alignment horizontal="center" vertical="center"/>
      <protection hidden="1"/>
    </xf>
    <xf numFmtId="0" fontId="28" fillId="3" borderId="75" xfId="0" applyFont="1" applyFill="1" applyBorder="1" applyAlignment="1" applyProtection="1">
      <alignment horizontal="center" vertical="center"/>
      <protection hidden="1"/>
    </xf>
    <xf numFmtId="0" fontId="28" fillId="3" borderId="76" xfId="0" applyFont="1" applyFill="1" applyBorder="1" applyAlignment="1" applyProtection="1">
      <alignment horizontal="center" vertical="center"/>
      <protection hidden="1"/>
    </xf>
    <xf numFmtId="0" fontId="28" fillId="3" borderId="90" xfId="0" applyFont="1" applyFill="1" applyBorder="1" applyAlignment="1" applyProtection="1">
      <alignment horizontal="center" vertical="center"/>
      <protection hidden="1"/>
    </xf>
    <xf numFmtId="0" fontId="28" fillId="3" borderId="91" xfId="0" applyFont="1" applyFill="1" applyBorder="1" applyAlignment="1" applyProtection="1">
      <alignment horizontal="center" vertical="center"/>
      <protection hidden="1"/>
    </xf>
    <xf numFmtId="0" fontId="28" fillId="3" borderId="91" xfId="0" applyFont="1" applyFill="1" applyBorder="1" applyAlignment="1" applyProtection="1">
      <alignment horizontal="center" vertical="center" wrapText="1"/>
      <protection hidden="1"/>
    </xf>
    <xf numFmtId="0" fontId="28" fillId="3" borderId="76" xfId="0" applyFont="1" applyFill="1" applyBorder="1" applyAlignment="1" applyProtection="1">
      <alignment horizontal="center" vertical="center" wrapText="1"/>
      <protection hidden="1"/>
    </xf>
    <xf numFmtId="0" fontId="28" fillId="3" borderId="58" xfId="0" applyFont="1" applyFill="1" applyBorder="1" applyAlignment="1" applyProtection="1">
      <alignment horizontal="center" vertical="center" wrapText="1"/>
      <protection hidden="1"/>
    </xf>
    <xf numFmtId="0" fontId="28" fillId="3" borderId="72" xfId="0" applyFont="1" applyFill="1" applyBorder="1" applyAlignment="1" applyProtection="1">
      <alignment horizontal="center" vertical="center" wrapText="1"/>
      <protection hidden="1"/>
    </xf>
    <xf numFmtId="3" fontId="5" fillId="4" borderId="67" xfId="0" applyNumberFormat="1" applyFont="1" applyFill="1" applyBorder="1" applyAlignment="1" applyProtection="1">
      <alignment horizontal="center" vertical="center"/>
      <protection hidden="1"/>
    </xf>
    <xf numFmtId="3" fontId="5" fillId="4" borderId="79" xfId="0" applyNumberFormat="1" applyFont="1" applyFill="1" applyBorder="1" applyAlignment="1" applyProtection="1">
      <alignment horizontal="center" vertical="center"/>
      <protection hidden="1"/>
    </xf>
    <xf numFmtId="167" fontId="5" fillId="4" borderId="80" xfId="0" applyNumberFormat="1" applyFont="1" applyFill="1" applyBorder="1" applyAlignment="1" applyProtection="1">
      <alignment horizontal="center" vertical="center"/>
      <protection hidden="1"/>
    </xf>
    <xf numFmtId="3" fontId="5" fillId="4" borderId="80" xfId="0" applyNumberFormat="1" applyFont="1" applyFill="1" applyBorder="1" applyAlignment="1" applyProtection="1">
      <alignment horizontal="center" vertical="center"/>
      <protection hidden="1"/>
    </xf>
    <xf numFmtId="10" fontId="5" fillId="4" borderId="46" xfId="0" applyNumberFormat="1" applyFont="1" applyFill="1" applyBorder="1" applyAlignment="1" applyProtection="1">
      <alignment horizontal="center" vertical="center"/>
      <protection hidden="1"/>
    </xf>
    <xf numFmtId="10" fontId="5" fillId="4" borderId="45" xfId="0" applyNumberFormat="1" applyFont="1" applyFill="1" applyBorder="1" applyAlignment="1" applyProtection="1">
      <alignment horizontal="center" vertical="center"/>
      <protection hidden="1"/>
    </xf>
    <xf numFmtId="3" fontId="5" fillId="4" borderId="46" xfId="0" applyNumberFormat="1" applyFont="1" applyFill="1" applyBorder="1" applyAlignment="1" applyProtection="1">
      <alignment horizontal="center" vertical="center"/>
      <protection hidden="1"/>
    </xf>
    <xf numFmtId="3" fontId="5" fillId="4" borderId="46" xfId="2" applyNumberFormat="1" applyFont="1" applyFill="1" applyBorder="1" applyAlignment="1" applyProtection="1">
      <alignment horizontal="center" vertical="center"/>
      <protection hidden="1"/>
    </xf>
    <xf numFmtId="3" fontId="5" fillId="4" borderId="26" xfId="2" applyNumberFormat="1" applyFont="1" applyFill="1" applyBorder="1" applyAlignment="1" applyProtection="1">
      <alignment horizontal="center" vertical="center"/>
      <protection hidden="1"/>
    </xf>
    <xf numFmtId="3" fontId="5" fillId="4" borderId="24" xfId="2" applyNumberFormat="1" applyFont="1" applyFill="1" applyBorder="1" applyAlignment="1" applyProtection="1">
      <alignment horizontal="center" vertical="center"/>
      <protection hidden="1"/>
    </xf>
    <xf numFmtId="0" fontId="5" fillId="4" borderId="51" xfId="0" applyFont="1" applyFill="1" applyBorder="1" applyAlignment="1" applyProtection="1">
      <alignment vertical="center"/>
      <protection hidden="1"/>
    </xf>
    <xf numFmtId="0" fontId="5" fillId="4" borderId="52" xfId="0" applyFont="1" applyFill="1" applyBorder="1" applyAlignment="1" applyProtection="1">
      <alignment vertical="center"/>
      <protection hidden="1"/>
    </xf>
    <xf numFmtId="3" fontId="5" fillId="4" borderId="33" xfId="0" applyNumberFormat="1" applyFont="1" applyFill="1" applyBorder="1" applyAlignment="1" applyProtection="1">
      <alignment horizontal="center" vertical="center"/>
      <protection hidden="1"/>
    </xf>
    <xf numFmtId="3" fontId="5" fillId="4" borderId="25" xfId="0" applyNumberFormat="1" applyFont="1" applyFill="1" applyBorder="1" applyAlignment="1" applyProtection="1">
      <alignment horizontal="center" vertical="center"/>
      <protection hidden="1"/>
    </xf>
    <xf numFmtId="3" fontId="5" fillId="4" borderId="24" xfId="0" applyNumberFormat="1" applyFont="1" applyFill="1" applyBorder="1" applyAlignment="1" applyProtection="1">
      <alignment horizontal="center" vertical="center"/>
      <protection hidden="1"/>
    </xf>
    <xf numFmtId="3" fontId="5" fillId="4" borderId="23" xfId="0" applyNumberFormat="1" applyFont="1" applyFill="1" applyBorder="1" applyAlignment="1" applyProtection="1">
      <alignment horizontal="center" vertical="center"/>
      <protection hidden="1"/>
    </xf>
    <xf numFmtId="3" fontId="5" fillId="4" borderId="25" xfId="2" applyNumberFormat="1" applyFont="1" applyFill="1" applyBorder="1" applyAlignment="1" applyProtection="1">
      <alignment horizontal="center" vertical="center"/>
      <protection hidden="1"/>
    </xf>
    <xf numFmtId="3" fontId="7" fillId="5" borderId="14" xfId="0" applyNumberFormat="1" applyFont="1" applyFill="1" applyBorder="1" applyAlignment="1" applyProtection="1">
      <alignment horizontal="center" vertical="center"/>
      <protection hidden="1"/>
    </xf>
    <xf numFmtId="3" fontId="7" fillId="5" borderId="17" xfId="0" applyNumberFormat="1" applyFont="1" applyFill="1" applyBorder="1" applyAlignment="1" applyProtection="1">
      <alignment horizontal="center" vertical="center"/>
      <protection hidden="1"/>
    </xf>
    <xf numFmtId="3" fontId="5" fillId="4" borderId="44" xfId="0" applyNumberFormat="1" applyFont="1" applyFill="1" applyBorder="1" applyAlignment="1" applyProtection="1">
      <alignment horizontal="center" vertical="center"/>
      <protection hidden="1"/>
    </xf>
    <xf numFmtId="3" fontId="5" fillId="4" borderId="55" xfId="0" applyNumberFormat="1" applyFont="1" applyFill="1" applyBorder="1" applyAlignment="1" applyProtection="1">
      <alignment horizontal="center" vertical="center"/>
      <protection hidden="1"/>
    </xf>
    <xf numFmtId="0" fontId="7" fillId="0" borderId="47" xfId="0" applyFont="1" applyBorder="1" applyAlignment="1" applyProtection="1">
      <alignment horizontal="left" vertical="center"/>
      <protection hidden="1"/>
    </xf>
    <xf numFmtId="0" fontId="7" fillId="0" borderId="73" xfId="0" applyFont="1" applyBorder="1" applyAlignment="1" applyProtection="1">
      <alignment horizontal="left" vertical="center"/>
      <protection hidden="1"/>
    </xf>
    <xf numFmtId="3" fontId="7" fillId="0" borderId="14" xfId="0" applyNumberFormat="1" applyFont="1" applyBorder="1" applyAlignment="1" applyProtection="1">
      <alignment horizontal="center" vertical="center"/>
      <protection hidden="1"/>
    </xf>
    <xf numFmtId="3" fontId="7" fillId="0" borderId="17" xfId="0" applyNumberFormat="1" applyFont="1" applyBorder="1" applyAlignment="1" applyProtection="1">
      <alignment horizontal="center" vertical="center"/>
      <protection hidden="1"/>
    </xf>
    <xf numFmtId="0" fontId="0" fillId="0" borderId="95" xfId="0" applyBorder="1" applyAlignment="1" applyProtection="1">
      <alignment vertical="center"/>
      <protection hidden="1"/>
    </xf>
    <xf numFmtId="10" fontId="7" fillId="5" borderId="17" xfId="2" applyNumberFormat="1" applyFont="1" applyFill="1" applyBorder="1" applyAlignment="1" applyProtection="1">
      <alignment horizontal="center" vertical="center"/>
      <protection hidden="1"/>
    </xf>
    <xf numFmtId="10" fontId="7" fillId="5" borderId="14" xfId="2" applyNumberFormat="1" applyFont="1" applyFill="1" applyBorder="1" applyAlignment="1" applyProtection="1">
      <alignment horizontal="center" vertical="center"/>
      <protection hidden="1"/>
    </xf>
    <xf numFmtId="10" fontId="7" fillId="0" borderId="15" xfId="2" applyNumberFormat="1" applyFont="1" applyBorder="1" applyAlignment="1" applyProtection="1">
      <alignment horizontal="center" vertical="center"/>
      <protection hidden="1"/>
    </xf>
    <xf numFmtId="0" fontId="28" fillId="3" borderId="106" xfId="0" applyFont="1" applyFill="1" applyBorder="1" applyAlignment="1" applyProtection="1">
      <alignment horizontal="center" vertical="center"/>
      <protection hidden="1"/>
    </xf>
    <xf numFmtId="10" fontId="7" fillId="0" borderId="11" xfId="2" applyNumberFormat="1" applyFont="1" applyBorder="1" applyAlignment="1" applyProtection="1">
      <alignment horizontal="center" vertical="center"/>
      <protection hidden="1"/>
    </xf>
    <xf numFmtId="10" fontId="7" fillId="0" borderId="73" xfId="2" applyNumberFormat="1" applyFont="1" applyBorder="1" applyAlignment="1" applyProtection="1">
      <alignment horizontal="center" vertical="center"/>
      <protection hidden="1"/>
    </xf>
    <xf numFmtId="10" fontId="7" fillId="0" borderId="21" xfId="2" applyNumberFormat="1" applyFont="1" applyFill="1" applyBorder="1" applyAlignment="1" applyProtection="1">
      <alignment horizontal="center" vertical="center"/>
      <protection hidden="1"/>
    </xf>
    <xf numFmtId="3" fontId="7" fillId="0" borderId="10" xfId="5" applyNumberFormat="1" applyFont="1" applyFill="1" applyBorder="1" applyAlignment="1" applyProtection="1">
      <alignment horizontal="left" vertical="center"/>
      <protection hidden="1"/>
    </xf>
    <xf numFmtId="10" fontId="7" fillId="0" borderId="9" xfId="2" applyNumberFormat="1" applyFont="1" applyFill="1" applyBorder="1" applyAlignment="1" applyProtection="1">
      <alignment horizontal="left" vertical="center"/>
      <protection hidden="1"/>
    </xf>
    <xf numFmtId="0" fontId="9" fillId="0" borderId="0" xfId="1" applyNumberFormat="1" applyFont="1" applyAlignment="1" applyProtection="1">
      <alignment vertical="center"/>
      <protection hidden="1"/>
    </xf>
    <xf numFmtId="3" fontId="9" fillId="0" borderId="0" xfId="0" applyNumberFormat="1" applyFont="1" applyAlignment="1" applyProtection="1">
      <alignment vertical="center"/>
      <protection locked="0"/>
    </xf>
    <xf numFmtId="3" fontId="19" fillId="0" borderId="0" xfId="0" applyNumberFormat="1" applyFont="1" applyAlignment="1" applyProtection="1">
      <alignment wrapText="1"/>
      <protection hidden="1"/>
    </xf>
    <xf numFmtId="3" fontId="9" fillId="0" borderId="0" xfId="0" applyNumberFormat="1" applyFont="1" applyAlignment="1" applyProtection="1">
      <alignment vertical="center" wrapText="1"/>
      <protection hidden="1"/>
    </xf>
    <xf numFmtId="3" fontId="28" fillId="0" borderId="0" xfId="0" applyNumberFormat="1" applyFont="1" applyAlignment="1" applyProtection="1">
      <alignment horizontal="center" vertical="center"/>
      <protection hidden="1"/>
    </xf>
    <xf numFmtId="3" fontId="9" fillId="0" borderId="0" xfId="1" applyNumberFormat="1" applyFont="1" applyAlignment="1" applyProtection="1">
      <alignment vertical="center"/>
      <protection hidden="1"/>
    </xf>
    <xf numFmtId="3" fontId="7" fillId="0" borderId="95" xfId="0" applyNumberFormat="1" applyFont="1" applyBorder="1" applyAlignment="1">
      <alignment horizontal="center" vertical="center"/>
    </xf>
    <xf numFmtId="3" fontId="7" fillId="0" borderId="96" xfId="0" applyNumberFormat="1" applyFont="1" applyBorder="1" applyAlignment="1">
      <alignment horizontal="center" vertical="center"/>
    </xf>
    <xf numFmtId="3" fontId="7" fillId="0" borderId="100" xfId="0" applyNumberFormat="1" applyFont="1" applyBorder="1" applyAlignment="1">
      <alignment horizontal="center" vertical="center"/>
    </xf>
    <xf numFmtId="3" fontId="7" fillId="0" borderId="101" xfId="0" applyNumberFormat="1" applyFont="1" applyBorder="1" applyAlignment="1">
      <alignment horizontal="center" vertical="center"/>
    </xf>
    <xf numFmtId="0" fontId="16" fillId="0" borderId="0" xfId="0" applyFont="1" applyAlignment="1" applyProtection="1">
      <alignment horizontal="left" vertical="center" wrapText="1"/>
      <protection hidden="1"/>
    </xf>
    <xf numFmtId="0" fontId="28" fillId="3" borderId="107" xfId="0" applyFont="1" applyFill="1" applyBorder="1" applyAlignment="1" applyProtection="1">
      <alignment vertical="center"/>
      <protection hidden="1"/>
    </xf>
    <xf numFmtId="0" fontId="28" fillId="3" borderId="0" xfId="0" applyFont="1" applyFill="1" applyAlignment="1" applyProtection="1">
      <alignment vertical="center"/>
      <protection hidden="1"/>
    </xf>
    <xf numFmtId="0" fontId="28" fillId="6" borderId="59" xfId="0" applyFont="1" applyFill="1" applyBorder="1" applyAlignment="1" applyProtection="1">
      <alignment horizontal="center" vertical="center" wrapText="1"/>
      <protection hidden="1"/>
    </xf>
    <xf numFmtId="0" fontId="7" fillId="0" borderId="56" xfId="0" applyFont="1" applyBorder="1" applyAlignment="1" applyProtection="1">
      <alignment vertical="center"/>
      <protection hidden="1"/>
    </xf>
    <xf numFmtId="0" fontId="7" fillId="0" borderId="12" xfId="0" applyFont="1" applyBorder="1" applyAlignment="1" applyProtection="1">
      <alignment vertical="center"/>
      <protection hidden="1"/>
    </xf>
    <xf numFmtId="10" fontId="7" fillId="0" borderId="108" xfId="2" applyNumberFormat="1" applyFont="1" applyFill="1" applyBorder="1" applyAlignment="1" applyProtection="1">
      <alignment horizontal="center" vertical="center"/>
      <protection hidden="1"/>
    </xf>
    <xf numFmtId="10" fontId="7" fillId="0" borderId="109" xfId="2" applyNumberFormat="1" applyFont="1" applyFill="1" applyBorder="1" applyAlignment="1" applyProtection="1">
      <alignment horizontal="center" vertical="center"/>
      <protection hidden="1"/>
    </xf>
    <xf numFmtId="10" fontId="7" fillId="0" borderId="110" xfId="2" applyNumberFormat="1" applyFont="1" applyFill="1" applyBorder="1" applyAlignment="1" applyProtection="1">
      <alignment horizontal="center" vertical="center"/>
      <protection hidden="1"/>
    </xf>
    <xf numFmtId="0" fontId="30" fillId="0" borderId="0" xfId="6"/>
    <xf numFmtId="10" fontId="32" fillId="0" borderId="108" xfId="2" applyNumberFormat="1" applyFont="1" applyFill="1" applyBorder="1" applyAlignment="1" applyProtection="1">
      <alignment horizontal="center" vertical="center"/>
      <protection hidden="1"/>
    </xf>
    <xf numFmtId="10" fontId="32" fillId="0" borderId="109" xfId="2" applyNumberFormat="1" applyFont="1" applyFill="1" applyBorder="1" applyAlignment="1" applyProtection="1">
      <alignment horizontal="center" vertical="center"/>
      <protection hidden="1"/>
    </xf>
    <xf numFmtId="10" fontId="32" fillId="0" borderId="110" xfId="2" applyNumberFormat="1" applyFont="1" applyFill="1" applyBorder="1" applyAlignment="1" applyProtection="1">
      <alignment horizontal="center" vertical="center"/>
      <protection hidden="1"/>
    </xf>
    <xf numFmtId="10" fontId="7" fillId="0" borderId="43" xfId="2" applyNumberFormat="1" applyFont="1" applyFill="1" applyBorder="1" applyAlignment="1" applyProtection="1">
      <alignment horizontal="center" vertical="center"/>
      <protection hidden="1"/>
    </xf>
    <xf numFmtId="10" fontId="7" fillId="0" borderId="2" xfId="2" applyNumberFormat="1" applyFont="1" applyFill="1" applyBorder="1" applyAlignment="1" applyProtection="1">
      <alignment horizontal="center" vertical="center"/>
      <protection hidden="1"/>
    </xf>
    <xf numFmtId="10" fontId="7" fillId="0" borderId="79" xfId="2" applyNumberFormat="1" applyFont="1" applyFill="1" applyBorder="1" applyAlignment="1" applyProtection="1">
      <alignment horizontal="center" vertical="center"/>
      <protection hidden="1"/>
    </xf>
    <xf numFmtId="10" fontId="32" fillId="0" borderId="43" xfId="2" applyNumberFormat="1" applyFont="1" applyFill="1" applyBorder="1" applyAlignment="1" applyProtection="1">
      <alignment horizontal="center" vertical="center"/>
      <protection hidden="1"/>
    </xf>
    <xf numFmtId="10" fontId="32" fillId="0" borderId="2" xfId="2" applyNumberFormat="1" applyFont="1" applyFill="1" applyBorder="1" applyAlignment="1" applyProtection="1">
      <alignment horizontal="center" vertical="center"/>
      <protection hidden="1"/>
    </xf>
    <xf numFmtId="10" fontId="32" fillId="0" borderId="79" xfId="2" applyNumberFormat="1" applyFont="1" applyFill="1" applyBorder="1" applyAlignment="1" applyProtection="1">
      <alignment horizontal="center" vertical="center"/>
      <protection hidden="1"/>
    </xf>
    <xf numFmtId="0" fontId="7" fillId="0" borderId="56" xfId="0" applyFont="1" applyBorder="1" applyAlignment="1" applyProtection="1">
      <alignment horizontal="left" vertical="center"/>
      <protection hidden="1"/>
    </xf>
    <xf numFmtId="0" fontId="7" fillId="0" borderId="12" xfId="0" applyFont="1" applyBorder="1" applyAlignment="1" applyProtection="1">
      <alignment horizontal="left" vertical="center"/>
      <protection hidden="1"/>
    </xf>
    <xf numFmtId="0" fontId="7" fillId="0" borderId="5" xfId="0" applyFont="1" applyBorder="1" applyAlignment="1" applyProtection="1">
      <alignment horizontal="left" vertical="center"/>
      <protection hidden="1"/>
    </xf>
    <xf numFmtId="10" fontId="7" fillId="0" borderId="79" xfId="2" applyNumberFormat="1" applyFont="1" applyFill="1" applyBorder="1" applyAlignment="1" applyProtection="1">
      <alignment horizontal="left" vertical="center"/>
      <protection hidden="1"/>
    </xf>
    <xf numFmtId="10" fontId="7" fillId="0" borderId="52" xfId="2" applyNumberFormat="1" applyFont="1" applyFill="1" applyBorder="1" applyAlignment="1" applyProtection="1">
      <alignment horizontal="left" vertical="center"/>
      <protection hidden="1"/>
    </xf>
    <xf numFmtId="10" fontId="7" fillId="0" borderId="67" xfId="2" applyNumberFormat="1" applyFont="1" applyFill="1" applyBorder="1" applyAlignment="1" applyProtection="1">
      <alignment horizontal="left" vertical="center"/>
      <protection hidden="1"/>
    </xf>
    <xf numFmtId="0" fontId="28" fillId="3" borderId="22" xfId="0" applyFont="1" applyFill="1" applyBorder="1" applyAlignment="1" applyProtection="1">
      <alignment horizontal="center" vertical="center"/>
      <protection hidden="1"/>
    </xf>
    <xf numFmtId="0" fontId="28" fillId="3" borderId="30" xfId="0" applyFont="1" applyFill="1" applyBorder="1" applyAlignment="1" applyProtection="1">
      <alignment horizontal="center" vertical="center"/>
      <protection hidden="1"/>
    </xf>
    <xf numFmtId="0" fontId="28" fillId="3" borderId="13" xfId="0" applyFont="1" applyFill="1" applyBorder="1" applyAlignment="1" applyProtection="1">
      <alignment horizontal="center" vertical="center" wrapText="1"/>
      <protection hidden="1"/>
    </xf>
    <xf numFmtId="0" fontId="28" fillId="3" borderId="14" xfId="0" applyFont="1" applyFill="1" applyBorder="1" applyAlignment="1" applyProtection="1">
      <alignment horizontal="center" vertical="center" wrapText="1"/>
      <protection hidden="1"/>
    </xf>
    <xf numFmtId="0" fontId="28" fillId="3" borderId="15" xfId="0" applyFont="1" applyFill="1" applyBorder="1" applyAlignment="1" applyProtection="1">
      <alignment horizontal="center" vertical="center" wrapText="1"/>
      <protection hidden="1"/>
    </xf>
    <xf numFmtId="0" fontId="7" fillId="0" borderId="14" xfId="0" applyFont="1" applyBorder="1" applyAlignment="1" applyProtection="1">
      <alignment horizontal="left" vertical="center"/>
      <protection hidden="1"/>
    </xf>
    <xf numFmtId="0" fontId="7" fillId="0" borderId="16" xfId="0" applyFont="1" applyBorder="1" applyAlignment="1" applyProtection="1">
      <alignment horizontal="left" vertical="center"/>
      <protection hidden="1"/>
    </xf>
    <xf numFmtId="0" fontId="7" fillId="0" borderId="17" xfId="0" applyFont="1" applyBorder="1" applyAlignment="1" applyProtection="1">
      <alignment horizontal="left" vertical="center"/>
      <protection hidden="1"/>
    </xf>
    <xf numFmtId="0" fontId="7" fillId="0" borderId="38" xfId="0" applyFont="1" applyBorder="1" applyAlignment="1" applyProtection="1">
      <alignment horizontal="left" vertical="center"/>
      <protection hidden="1"/>
    </xf>
    <xf numFmtId="0" fontId="7" fillId="0" borderId="39" xfId="0" applyFont="1" applyBorder="1" applyAlignment="1" applyProtection="1">
      <alignment horizontal="left" vertical="center"/>
      <protection hidden="1"/>
    </xf>
    <xf numFmtId="3" fontId="5" fillId="0" borderId="94" xfId="0" applyNumberFormat="1" applyFont="1" applyBorder="1" applyAlignment="1" applyProtection="1">
      <alignment horizontal="center" vertical="center"/>
      <protection hidden="1"/>
    </xf>
    <xf numFmtId="3" fontId="5" fillId="0" borderId="93" xfId="0" applyNumberFormat="1" applyFont="1" applyBorder="1" applyAlignment="1" applyProtection="1">
      <alignment horizontal="center" vertical="center"/>
      <protection hidden="1"/>
    </xf>
    <xf numFmtId="3" fontId="5" fillId="4" borderId="51" xfId="0" applyNumberFormat="1" applyFont="1" applyFill="1" applyBorder="1" applyAlignment="1" applyProtection="1">
      <alignment horizontal="left" vertical="center"/>
      <protection hidden="1"/>
    </xf>
    <xf numFmtId="3" fontId="5" fillId="4" borderId="55" xfId="0" applyNumberFormat="1" applyFont="1" applyFill="1" applyBorder="1" applyAlignment="1" applyProtection="1">
      <alignment horizontal="left" vertical="center"/>
      <protection hidden="1"/>
    </xf>
    <xf numFmtId="0" fontId="7" fillId="0" borderId="53" xfId="0" applyFont="1" applyBorder="1" applyAlignment="1" applyProtection="1">
      <alignment horizontal="left" vertical="center"/>
      <protection hidden="1"/>
    </xf>
    <xf numFmtId="0" fontId="7" fillId="0" borderId="9" xfId="0" applyFont="1" applyBorder="1" applyAlignment="1" applyProtection="1">
      <alignment horizontal="left" vertical="center"/>
      <protection hidden="1"/>
    </xf>
    <xf numFmtId="3" fontId="7" fillId="0" borderId="62" xfId="0" applyNumberFormat="1" applyFont="1" applyBorder="1" applyAlignment="1" applyProtection="1">
      <alignment horizontal="center" vertical="center"/>
      <protection hidden="1"/>
    </xf>
    <xf numFmtId="3" fontId="7" fillId="0" borderId="82" xfId="0" applyNumberFormat="1" applyFont="1" applyBorder="1" applyAlignment="1" applyProtection="1">
      <alignment horizontal="center" vertical="center"/>
      <protection hidden="1"/>
    </xf>
    <xf numFmtId="0" fontId="7" fillId="0" borderId="36" xfId="0" applyFont="1" applyBorder="1" applyAlignment="1" applyProtection="1">
      <alignment horizontal="left" vertical="center"/>
      <protection hidden="1"/>
    </xf>
    <xf numFmtId="0" fontId="7" fillId="0" borderId="37" xfId="0" applyFont="1" applyBorder="1" applyAlignment="1" applyProtection="1">
      <alignment horizontal="left" vertical="center"/>
      <protection hidden="1"/>
    </xf>
    <xf numFmtId="0" fontId="28" fillId="3" borderId="74" xfId="0" applyFont="1" applyFill="1" applyBorder="1" applyAlignment="1" applyProtection="1">
      <alignment horizontal="center" vertical="center"/>
      <protection hidden="1"/>
    </xf>
    <xf numFmtId="0" fontId="7" fillId="0" borderId="54" xfId="0" applyFont="1" applyBorder="1" applyAlignment="1" applyProtection="1">
      <alignment horizontal="left" vertical="center"/>
      <protection hidden="1"/>
    </xf>
    <xf numFmtId="0" fontId="5" fillId="4" borderId="23" xfId="0" applyFont="1" applyFill="1" applyBorder="1" applyAlignment="1" applyProtection="1">
      <alignment horizontal="left" vertical="center"/>
      <protection hidden="1"/>
    </xf>
    <xf numFmtId="0" fontId="5" fillId="4" borderId="24" xfId="0" applyFont="1" applyFill="1" applyBorder="1" applyAlignment="1" applyProtection="1">
      <alignment horizontal="left" vertical="center"/>
      <protection hidden="1"/>
    </xf>
    <xf numFmtId="0" fontId="7" fillId="0" borderId="34" xfId="0" applyFont="1" applyBorder="1" applyAlignment="1" applyProtection="1">
      <alignment horizontal="left" vertical="center"/>
      <protection hidden="1"/>
    </xf>
    <xf numFmtId="0" fontId="7" fillId="0" borderId="35" xfId="0" applyFont="1" applyBorder="1" applyAlignment="1" applyProtection="1">
      <alignment horizontal="left" vertical="center"/>
      <protection hidden="1"/>
    </xf>
    <xf numFmtId="3" fontId="7" fillId="0" borderId="41" xfId="0" applyNumberFormat="1" applyFont="1" applyBorder="1" applyAlignment="1" applyProtection="1">
      <alignment horizontal="center" vertical="center"/>
      <protection hidden="1"/>
    </xf>
    <xf numFmtId="3" fontId="7" fillId="0" borderId="84" xfId="0" applyNumberFormat="1" applyFont="1" applyBorder="1" applyAlignment="1" applyProtection="1">
      <alignment horizontal="center" vertical="center"/>
      <protection hidden="1"/>
    </xf>
    <xf numFmtId="3" fontId="7" fillId="0" borderId="86" xfId="0" applyNumberFormat="1" applyFont="1" applyBorder="1" applyAlignment="1" applyProtection="1">
      <alignment horizontal="center" vertical="center"/>
      <protection hidden="1"/>
    </xf>
    <xf numFmtId="3" fontId="7" fillId="0" borderId="45" xfId="0" applyNumberFormat="1" applyFont="1" applyBorder="1" applyAlignment="1" applyProtection="1">
      <alignment horizontal="center" vertical="center"/>
      <protection hidden="1"/>
    </xf>
    <xf numFmtId="0" fontId="7" fillId="0" borderId="68" xfId="0" applyFont="1" applyBorder="1" applyAlignment="1" applyProtection="1">
      <alignment horizontal="left" vertical="center"/>
      <protection hidden="1"/>
    </xf>
    <xf numFmtId="0" fontId="7" fillId="0" borderId="66" xfId="0" applyFont="1" applyBorder="1" applyAlignment="1" applyProtection="1">
      <alignment horizontal="left" vertical="center"/>
      <protection hidden="1"/>
    </xf>
    <xf numFmtId="3" fontId="5" fillId="0" borderId="77" xfId="0" applyNumberFormat="1" applyFont="1" applyBorder="1" applyAlignment="1" applyProtection="1">
      <alignment horizontal="center" vertical="center"/>
      <protection hidden="1"/>
    </xf>
    <xf numFmtId="3" fontId="5" fillId="0" borderId="80" xfId="0" applyNumberFormat="1" applyFont="1" applyBorder="1" applyAlignment="1" applyProtection="1">
      <alignment horizontal="center" vertical="center"/>
      <protection hidden="1"/>
    </xf>
    <xf numFmtId="0" fontId="25" fillId="0" borderId="0" xfId="0" applyFont="1" applyAlignment="1" applyProtection="1">
      <alignment horizontal="center" vertical="center"/>
      <protection hidden="1"/>
    </xf>
    <xf numFmtId="0" fontId="26" fillId="0" borderId="0" xfId="0" applyFont="1" applyAlignment="1" applyProtection="1">
      <alignment horizontal="center" vertical="center"/>
      <protection hidden="1"/>
    </xf>
    <xf numFmtId="0" fontId="24" fillId="0" borderId="0" xfId="0" applyFont="1" applyAlignment="1" applyProtection="1">
      <alignment horizontal="center" vertical="center"/>
      <protection hidden="1"/>
    </xf>
    <xf numFmtId="0" fontId="15" fillId="0" borderId="0" xfId="0" applyFont="1" applyAlignment="1" applyProtection="1">
      <alignment horizontal="center" vertical="center"/>
      <protection hidden="1"/>
    </xf>
    <xf numFmtId="0" fontId="15" fillId="0" borderId="105" xfId="0" applyFont="1" applyBorder="1" applyAlignment="1" applyProtection="1">
      <alignment horizontal="center" vertical="center"/>
      <protection hidden="1"/>
    </xf>
    <xf numFmtId="0" fontId="5" fillId="0" borderId="83" xfId="0" applyFont="1" applyBorder="1" applyAlignment="1" applyProtection="1">
      <alignment horizontal="center" vertical="center"/>
      <protection hidden="1"/>
    </xf>
    <xf numFmtId="0" fontId="5" fillId="0" borderId="81" xfId="0" applyFont="1" applyBorder="1" applyAlignment="1" applyProtection="1">
      <alignment horizontal="center" vertical="center"/>
      <protection hidden="1"/>
    </xf>
    <xf numFmtId="0" fontId="5" fillId="4" borderId="51" xfId="0" applyFont="1" applyFill="1" applyBorder="1" applyAlignment="1" applyProtection="1">
      <alignment horizontal="left" vertical="center"/>
      <protection hidden="1"/>
    </xf>
    <xf numFmtId="0" fontId="5" fillId="4" borderId="52" xfId="0" applyFont="1" applyFill="1" applyBorder="1" applyAlignment="1" applyProtection="1">
      <alignment horizontal="left" vertical="center"/>
      <protection hidden="1"/>
    </xf>
    <xf numFmtId="0" fontId="28" fillId="3" borderId="87" xfId="0" applyFont="1" applyFill="1" applyBorder="1" applyAlignment="1" applyProtection="1">
      <alignment horizontal="center" vertical="center"/>
      <protection hidden="1"/>
    </xf>
    <xf numFmtId="0" fontId="28" fillId="3" borderId="89" xfId="0" applyFont="1" applyFill="1" applyBorder="1" applyAlignment="1" applyProtection="1">
      <alignment horizontal="center" vertical="center"/>
      <protection hidden="1"/>
    </xf>
    <xf numFmtId="0" fontId="28" fillId="3" borderId="19" xfId="0" applyFont="1" applyFill="1" applyBorder="1" applyAlignment="1" applyProtection="1">
      <alignment horizontal="center" vertical="center"/>
      <protection hidden="1"/>
    </xf>
    <xf numFmtId="0" fontId="28" fillId="3" borderId="17" xfId="0" applyFont="1" applyFill="1" applyBorder="1" applyAlignment="1" applyProtection="1">
      <alignment horizontal="center" vertical="center"/>
      <protection hidden="1"/>
    </xf>
    <xf numFmtId="0" fontId="28" fillId="3" borderId="21" xfId="0" applyFont="1" applyFill="1" applyBorder="1" applyAlignment="1" applyProtection="1">
      <alignment horizontal="center" vertical="center"/>
      <protection hidden="1"/>
    </xf>
    <xf numFmtId="0" fontId="7" fillId="0" borderId="40" xfId="0" applyFont="1" applyBorder="1" applyAlignment="1" applyProtection="1">
      <alignment horizontal="left" vertical="center"/>
      <protection hidden="1"/>
    </xf>
    <xf numFmtId="0" fontId="7" fillId="0" borderId="41" xfId="0" applyFont="1" applyBorder="1" applyAlignment="1" applyProtection="1">
      <alignment horizontal="left" vertical="center"/>
      <protection hidden="1"/>
    </xf>
    <xf numFmtId="0" fontId="0" fillId="0" borderId="111" xfId="0" applyBorder="1" applyAlignment="1" applyProtection="1">
      <alignment horizontal="left" vertical="center"/>
      <protection hidden="1"/>
    </xf>
    <xf numFmtId="0" fontId="0" fillId="0" borderId="112" xfId="0" applyBorder="1" applyAlignment="1" applyProtection="1">
      <alignment horizontal="left" vertical="center"/>
      <protection hidden="1"/>
    </xf>
    <xf numFmtId="0" fontId="7" fillId="5" borderId="14" xfId="0" applyFont="1" applyFill="1" applyBorder="1" applyAlignment="1" applyProtection="1">
      <alignment horizontal="left" vertical="center"/>
      <protection hidden="1"/>
    </xf>
    <xf numFmtId="0" fontId="7" fillId="5" borderId="16" xfId="0" applyFont="1" applyFill="1" applyBorder="1" applyAlignment="1" applyProtection="1">
      <alignment horizontal="left" vertical="center"/>
      <protection hidden="1"/>
    </xf>
    <xf numFmtId="0" fontId="7" fillId="5" borderId="17" xfId="0" applyFont="1" applyFill="1" applyBorder="1" applyAlignment="1" applyProtection="1">
      <alignment horizontal="left" vertical="center"/>
      <protection hidden="1"/>
    </xf>
    <xf numFmtId="0" fontId="7" fillId="0" borderId="13" xfId="0" applyFont="1" applyBorder="1" applyAlignment="1" applyProtection="1">
      <alignment horizontal="left" vertical="center"/>
      <protection hidden="1"/>
    </xf>
    <xf numFmtId="0" fontId="7" fillId="0" borderId="18" xfId="0" applyFont="1" applyBorder="1" applyAlignment="1" applyProtection="1">
      <alignment horizontal="left" vertical="center"/>
      <protection hidden="1"/>
    </xf>
    <xf numFmtId="0" fontId="7" fillId="0" borderId="19" xfId="0" applyFont="1" applyBorder="1" applyAlignment="1" applyProtection="1">
      <alignment horizontal="left" vertical="center"/>
      <protection hidden="1"/>
    </xf>
    <xf numFmtId="0" fontId="7" fillId="0" borderId="15" xfId="0" applyFont="1" applyBorder="1" applyAlignment="1" applyProtection="1">
      <alignment horizontal="left" vertical="center"/>
      <protection hidden="1"/>
    </xf>
    <xf numFmtId="0" fontId="7" fillId="0" borderId="20" xfId="0" applyFont="1" applyBorder="1" applyAlignment="1" applyProtection="1">
      <alignment horizontal="left" vertical="center"/>
      <protection hidden="1"/>
    </xf>
    <xf numFmtId="0" fontId="7" fillId="0" borderId="21" xfId="0" applyFont="1" applyBorder="1" applyAlignment="1" applyProtection="1">
      <alignment horizontal="left" vertical="center"/>
      <protection hidden="1"/>
    </xf>
    <xf numFmtId="3" fontId="5" fillId="0" borderId="92" xfId="0" applyNumberFormat="1" applyFont="1" applyBorder="1" applyAlignment="1" applyProtection="1">
      <alignment horizontal="center" vertical="center"/>
      <protection hidden="1"/>
    </xf>
    <xf numFmtId="3" fontId="5" fillId="0" borderId="104" xfId="0" applyNumberFormat="1" applyFont="1" applyBorder="1" applyAlignment="1" applyProtection="1">
      <alignment horizontal="center" vertical="center"/>
      <protection hidden="1"/>
    </xf>
    <xf numFmtId="0" fontId="5" fillId="0" borderId="40" xfId="0" applyFont="1" applyBorder="1" applyAlignment="1" applyProtection="1">
      <alignment horizontal="center" vertical="center"/>
      <protection hidden="1"/>
    </xf>
    <xf numFmtId="0" fontId="5" fillId="0" borderId="44" xfId="0" applyFont="1" applyBorder="1" applyAlignment="1" applyProtection="1">
      <alignment horizontal="center" vertical="center"/>
      <protection hidden="1"/>
    </xf>
    <xf numFmtId="0" fontId="28" fillId="3" borderId="88" xfId="0" applyFont="1" applyFill="1" applyBorder="1" applyAlignment="1" applyProtection="1">
      <alignment horizontal="center" vertical="center"/>
      <protection hidden="1"/>
    </xf>
    <xf numFmtId="0" fontId="0" fillId="0" borderId="40" xfId="0" applyBorder="1" applyAlignment="1" applyProtection="1">
      <alignment horizontal="left" vertical="center"/>
      <protection hidden="1"/>
    </xf>
    <xf numFmtId="0" fontId="0" fillId="0" borderId="41" xfId="0" applyBorder="1" applyAlignment="1" applyProtection="1">
      <alignment horizontal="left" vertical="center"/>
      <protection hidden="1"/>
    </xf>
    <xf numFmtId="0" fontId="0" fillId="0" borderId="38" xfId="0" applyBorder="1" applyAlignment="1" applyProtection="1">
      <alignment horizontal="left" vertical="center"/>
      <protection hidden="1"/>
    </xf>
    <xf numFmtId="0" fontId="0" fillId="0" borderId="39" xfId="0" applyBorder="1" applyAlignment="1" applyProtection="1">
      <alignment horizontal="left" vertical="center"/>
      <protection hidden="1"/>
    </xf>
    <xf numFmtId="0" fontId="7" fillId="0" borderId="61" xfId="0" applyFont="1" applyBorder="1" applyAlignment="1" applyProtection="1">
      <alignment horizontal="left" vertical="center"/>
      <protection hidden="1"/>
    </xf>
    <xf numFmtId="0" fontId="7" fillId="0" borderId="62" xfId="0" applyFont="1" applyBorder="1" applyAlignment="1" applyProtection="1">
      <alignment horizontal="left" vertical="center"/>
      <protection hidden="1"/>
    </xf>
    <xf numFmtId="0" fontId="5" fillId="4" borderId="44" xfId="0" applyFont="1" applyFill="1" applyBorder="1" applyAlignment="1" applyProtection="1">
      <alignment horizontal="left" vertical="center"/>
      <protection hidden="1"/>
    </xf>
    <xf numFmtId="0" fontId="5" fillId="4" borderId="45" xfId="0" applyFont="1" applyFill="1" applyBorder="1" applyAlignment="1" applyProtection="1">
      <alignment horizontal="left" vertical="center"/>
      <protection hidden="1"/>
    </xf>
    <xf numFmtId="0" fontId="7" fillId="0" borderId="57" xfId="0" applyFont="1" applyBorder="1" applyAlignment="1" applyProtection="1">
      <alignment horizontal="left" vertical="center"/>
      <protection hidden="1"/>
    </xf>
    <xf numFmtId="0" fontId="5" fillId="4" borderId="55" xfId="0" applyFont="1" applyFill="1" applyBorder="1" applyAlignment="1" applyProtection="1">
      <alignment horizontal="left" vertical="center"/>
      <protection hidden="1"/>
    </xf>
    <xf numFmtId="0" fontId="16" fillId="0" borderId="0" xfId="0" applyFont="1" applyAlignment="1" applyProtection="1">
      <alignment horizontal="left" vertical="center" wrapText="1"/>
      <protection hidden="1"/>
    </xf>
    <xf numFmtId="0" fontId="7" fillId="0" borderId="95" xfId="0" applyFont="1" applyBorder="1" applyAlignment="1" applyProtection="1">
      <alignment horizontal="left" vertical="center"/>
      <protection hidden="1"/>
    </xf>
    <xf numFmtId="0" fontId="7" fillId="0" borderId="97" xfId="0" applyFont="1" applyBorder="1" applyAlignment="1" applyProtection="1">
      <alignment horizontal="left" vertical="center"/>
      <protection hidden="1"/>
    </xf>
    <xf numFmtId="0" fontId="28" fillId="3" borderId="72" xfId="0" applyFont="1" applyFill="1" applyBorder="1" applyAlignment="1" applyProtection="1">
      <alignment horizontal="center" vertical="center" wrapText="1"/>
      <protection hidden="1"/>
    </xf>
    <xf numFmtId="0" fontId="28" fillId="3" borderId="71" xfId="0" applyFont="1" applyFill="1" applyBorder="1" applyAlignment="1" applyProtection="1">
      <alignment horizontal="center" vertical="center" wrapText="1"/>
      <protection hidden="1"/>
    </xf>
    <xf numFmtId="0" fontId="29" fillId="0" borderId="0" xfId="0" applyFont="1" applyAlignment="1" applyProtection="1">
      <alignment horizontal="left" vertical="center" wrapText="1"/>
      <protection hidden="1"/>
    </xf>
    <xf numFmtId="0" fontId="17" fillId="0" borderId="0" xfId="0" applyFont="1" applyAlignment="1" applyProtection="1">
      <alignment horizontal="center" vertical="center"/>
      <protection hidden="1"/>
    </xf>
    <xf numFmtId="0" fontId="5" fillId="0" borderId="94" xfId="0" applyFont="1" applyBorder="1" applyAlignment="1" applyProtection="1">
      <alignment horizontal="center" vertical="center"/>
      <protection hidden="1"/>
    </xf>
    <xf numFmtId="0" fontId="5" fillId="0" borderId="93" xfId="0" applyFont="1" applyBorder="1" applyAlignment="1" applyProtection="1">
      <alignment horizontal="center" vertical="center"/>
      <protection hidden="1"/>
    </xf>
    <xf numFmtId="0" fontId="16" fillId="0" borderId="0" xfId="0" applyFont="1" applyAlignment="1" applyProtection="1">
      <alignment horizontal="left" vertical="center"/>
      <protection hidden="1"/>
    </xf>
  </cellXfs>
  <cellStyles count="7">
    <cellStyle name="Hipervínculo" xfId="6" builtinId="8"/>
    <cellStyle name="Millares [0]" xfId="5" builtinId="6"/>
    <cellStyle name="Moneda" xfId="1" builtinId="4"/>
    <cellStyle name="Normal" xfId="0" builtinId="0"/>
    <cellStyle name="Normal 2" xfId="4" xr:uid="{00000000-0005-0000-0000-000002000000}"/>
    <cellStyle name="Normal 3" xfId="3" xr:uid="{00000000-0005-0000-0000-000003000000}"/>
    <cellStyle name="Porcentaje" xfId="2" builtinId="5"/>
  </cellStyles>
  <dxfs count="0"/>
  <tableStyles count="0" defaultTableStyle="TableStyleMedium2" defaultPivotStyle="PivotStyleLight16"/>
  <colors>
    <mruColors>
      <color rgb="FFCC0000"/>
      <color rgb="FFB43737"/>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980514</xdr:colOff>
      <xdr:row>1</xdr:row>
      <xdr:rowOff>28013</xdr:rowOff>
    </xdr:from>
    <xdr:to>
      <xdr:col>2</xdr:col>
      <xdr:colOff>840441</xdr:colOff>
      <xdr:row>7</xdr:row>
      <xdr:rowOff>129823</xdr:rowOff>
    </xdr:to>
    <xdr:pic>
      <xdr:nvPicPr>
        <xdr:cNvPr id="4" name="Graphic 2">
          <a:extLst>
            <a:ext uri="{FF2B5EF4-FFF2-40B4-BE49-F238E27FC236}">
              <a16:creationId xmlns:a16="http://schemas.microsoft.com/office/drawing/2014/main" id="{F5F0A1FB-580E-4C91-8BA8-F43F9CE8476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80514" y="224116"/>
          <a:ext cx="2255184" cy="151655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ole.mineducacion.gov.co/portal/" TargetMode="External"/><Relationship Id="rId2" Type="http://schemas.openxmlformats.org/officeDocument/2006/relationships/hyperlink" Target="https://www.mineducacion.gov.co/sistemasinfo/spadies/" TargetMode="External"/><Relationship Id="rId1" Type="http://schemas.openxmlformats.org/officeDocument/2006/relationships/hyperlink" Target="https://snies.mineducacion.gov.co/porta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44"/>
  <sheetViews>
    <sheetView showGridLines="0" tabSelected="1" zoomScale="75" zoomScaleNormal="70" workbookViewId="0">
      <selection activeCell="A7" sqref="A7:M7"/>
    </sheetView>
  </sheetViews>
  <sheetFormatPr baseColWidth="10" defaultColWidth="0" defaultRowHeight="15.75" zeroHeight="1" x14ac:dyDescent="0.25"/>
  <cols>
    <col min="1" max="1" width="16.28515625" style="1" customWidth="1"/>
    <col min="2" max="2" width="19.5703125" style="1" customWidth="1"/>
    <col min="3" max="3" width="23.140625" style="1" customWidth="1"/>
    <col min="4" max="4" width="23" style="1" customWidth="1"/>
    <col min="5" max="5" width="21.85546875" style="1" customWidth="1"/>
    <col min="6" max="6" width="23.140625" style="1" customWidth="1"/>
    <col min="7" max="7" width="22.140625" style="1" customWidth="1"/>
    <col min="8" max="8" width="23.5703125" style="1" customWidth="1"/>
    <col min="9" max="11" width="22.140625" style="1" customWidth="1"/>
    <col min="12" max="12" width="21.140625" style="1" customWidth="1"/>
    <col min="13" max="13" width="21.140625" style="42" customWidth="1"/>
    <col min="14" max="14" width="27.85546875" style="20" customWidth="1"/>
    <col min="15" max="15" width="9" style="20" customWidth="1"/>
    <col min="16" max="22" width="11.85546875" style="20" hidden="1"/>
    <col min="23" max="37" width="11.85546875" style="3" hidden="1"/>
    <col min="38" max="16382" width="11.85546875" style="1" hidden="1"/>
    <col min="16383" max="16383" width="1.85546875" style="1" hidden="1"/>
    <col min="16384" max="16384" width="3.7109375" style="1" hidden="1"/>
  </cols>
  <sheetData>
    <row r="1" spans="1:37" x14ac:dyDescent="0.25"/>
    <row r="2" spans="1:37" ht="15.75" customHeight="1" x14ac:dyDescent="0.25"/>
    <row r="3" spans="1:37" ht="15.75" customHeight="1" x14ac:dyDescent="0.25"/>
    <row r="4" spans="1:37" ht="15.75" customHeight="1" x14ac:dyDescent="0.25"/>
    <row r="5" spans="1:37" ht="15.75" customHeight="1" x14ac:dyDescent="0.25"/>
    <row r="6" spans="1:37" ht="21" x14ac:dyDescent="0.25">
      <c r="A6" s="242" t="s">
        <v>0</v>
      </c>
      <c r="B6" s="242"/>
      <c r="C6" s="242"/>
      <c r="D6" s="242"/>
      <c r="E6" s="242"/>
      <c r="F6" s="242"/>
      <c r="G6" s="242"/>
      <c r="H6" s="242"/>
      <c r="I6" s="242"/>
      <c r="J6" s="242"/>
      <c r="K6" s="242"/>
      <c r="L6" s="242"/>
      <c r="M6" s="242"/>
    </row>
    <row r="7" spans="1:37" ht="28.5" x14ac:dyDescent="0.25">
      <c r="A7" s="243" t="str">
        <f>+A11</f>
        <v>TECNOLOGICA FITEC</v>
      </c>
      <c r="B7" s="243"/>
      <c r="C7" s="243"/>
      <c r="D7" s="243"/>
      <c r="E7" s="243"/>
      <c r="F7" s="243"/>
      <c r="G7" s="243"/>
      <c r="H7" s="243"/>
      <c r="I7" s="243"/>
      <c r="J7" s="243"/>
      <c r="K7" s="243"/>
      <c r="L7" s="243"/>
      <c r="M7" s="243"/>
    </row>
    <row r="8" spans="1:37" ht="18.75" x14ac:dyDescent="0.25">
      <c r="A8" s="244" t="s">
        <v>1</v>
      </c>
      <c r="B8" s="244"/>
      <c r="C8" s="244"/>
      <c r="D8" s="244"/>
      <c r="E8" s="244"/>
      <c r="F8" s="244"/>
      <c r="G8" s="244"/>
      <c r="H8" s="244"/>
      <c r="I8" s="244"/>
      <c r="J8" s="244"/>
      <c r="K8" s="244"/>
      <c r="L8" s="244"/>
      <c r="M8" s="244"/>
    </row>
    <row r="9" spans="1:37" s="35" customFormat="1" ht="15" x14ac:dyDescent="0.25">
      <c r="A9" s="290" t="s">
        <v>2</v>
      </c>
      <c r="B9" s="290"/>
      <c r="C9" s="290"/>
      <c r="D9" s="290"/>
      <c r="E9" s="290"/>
      <c r="F9" s="290"/>
      <c r="G9" s="290"/>
      <c r="H9" s="290"/>
      <c r="I9" s="290"/>
      <c r="J9" s="290"/>
      <c r="K9" s="290"/>
      <c r="L9" s="290"/>
      <c r="M9" s="290"/>
      <c r="N9" s="40"/>
      <c r="O9" s="40"/>
      <c r="P9" s="40"/>
      <c r="Q9" s="40"/>
      <c r="R9" s="40"/>
      <c r="S9" s="40"/>
      <c r="T9" s="40"/>
      <c r="U9" s="40"/>
      <c r="V9" s="40"/>
      <c r="W9" s="36"/>
      <c r="X9" s="36"/>
      <c r="Y9" s="36"/>
      <c r="Z9" s="36"/>
      <c r="AA9" s="36"/>
      <c r="AB9" s="36"/>
      <c r="AC9" s="36"/>
      <c r="AD9" s="36"/>
      <c r="AE9" s="36"/>
      <c r="AF9" s="36"/>
      <c r="AG9" s="36"/>
      <c r="AH9" s="36"/>
      <c r="AI9" s="36"/>
      <c r="AJ9" s="36"/>
      <c r="AK9" s="36"/>
    </row>
    <row r="10" spans="1:37" ht="21" customHeight="1" x14ac:dyDescent="0.25">
      <c r="B10" s="3"/>
      <c r="C10" s="3"/>
      <c r="D10" s="3"/>
      <c r="E10" s="3"/>
    </row>
    <row r="11" spans="1:37" ht="15.75" customHeight="1" x14ac:dyDescent="0.25">
      <c r="A11" s="3" t="s">
        <v>140</v>
      </c>
      <c r="B11" s="3" t="s">
        <v>136</v>
      </c>
      <c r="C11" s="3" t="s">
        <v>139</v>
      </c>
      <c r="D11" s="3">
        <v>1</v>
      </c>
      <c r="E11" s="3" t="s">
        <v>138</v>
      </c>
      <c r="F11" s="3"/>
    </row>
    <row r="12" spans="1:37" ht="26.25" x14ac:dyDescent="0.25">
      <c r="A12" s="50" t="s">
        <v>3</v>
      </c>
      <c r="B12" s="50"/>
      <c r="C12" s="50" t="s">
        <v>4</v>
      </c>
      <c r="D12" s="50"/>
      <c r="E12" s="50"/>
      <c r="F12" s="50"/>
      <c r="G12" s="50" t="s">
        <v>5</v>
      </c>
      <c r="H12" s="50"/>
      <c r="I12" s="50" t="s">
        <v>6</v>
      </c>
      <c r="J12" s="31"/>
    </row>
    <row r="13" spans="1:37" ht="26.25" x14ac:dyDescent="0.25">
      <c r="A13" s="4" t="str">
        <f>+IF(B11="O","OFICIAL",IF(B11="P","PRIVADA","RÉGIMEN ESPECIAL"))</f>
        <v>PRIVADA</v>
      </c>
      <c r="B13" s="4"/>
      <c r="C13" s="4" t="str">
        <f>+IF(C11="U","UNIVERSIDAD",IF(C11="I.T.","INSTITUCIÓN TECNOLÓGICA",IF(C11="T.P.","INSTITUCIÓN TÉCNICA PROFESIONAL","INST. UNIVERSITARIA / ESC. TECNOLÓGICA ")))</f>
        <v>INSTITUCIÓN TECNOLÓGICA</v>
      </c>
      <c r="D13" s="5"/>
      <c r="E13" s="4"/>
      <c r="F13" s="5"/>
      <c r="G13" s="6">
        <f>+D11</f>
        <v>1</v>
      </c>
      <c r="H13" s="4"/>
      <c r="I13" s="6" t="str">
        <f>+E11</f>
        <v>NO</v>
      </c>
      <c r="J13" s="6"/>
    </row>
    <row r="14" spans="1:37" ht="26.25" x14ac:dyDescent="0.25">
      <c r="C14" s="4" t="str">
        <f>+IF(C11="I.U./E.T","ESCUELA TECNOLÓGICA","")</f>
        <v/>
      </c>
    </row>
    <row r="15" spans="1:37" ht="57" customHeight="1" x14ac:dyDescent="0.25">
      <c r="A15" s="289" t="s">
        <v>7</v>
      </c>
      <c r="B15" s="289"/>
      <c r="C15" s="289"/>
      <c r="D15" s="289"/>
      <c r="E15" s="289"/>
      <c r="F15" s="289"/>
      <c r="G15" s="289"/>
      <c r="H15" s="289"/>
      <c r="I15" s="289"/>
      <c r="J15" s="289"/>
      <c r="K15" s="289"/>
      <c r="L15" s="289"/>
      <c r="M15" s="289"/>
    </row>
    <row r="16" spans="1:37" ht="26.25" x14ac:dyDescent="0.25">
      <c r="C16" s="4"/>
    </row>
    <row r="17" spans="1:13" ht="26.25" x14ac:dyDescent="0.25">
      <c r="C17" s="4"/>
    </row>
    <row r="18" spans="1:13" ht="16.5" customHeight="1" thickBot="1" x14ac:dyDescent="0.3">
      <c r="B18" s="7"/>
    </row>
    <row r="19" spans="1:13" ht="43.5" customHeight="1" x14ac:dyDescent="0.25">
      <c r="G19" s="210" t="str">
        <f>+A11</f>
        <v>TECNOLOGICA FITEC</v>
      </c>
      <c r="H19" s="253" t="s">
        <v>8</v>
      </c>
    </row>
    <row r="20" spans="1:13" ht="43.5" customHeight="1" x14ac:dyDescent="0.25">
      <c r="A20" s="245" t="s">
        <v>9</v>
      </c>
      <c r="B20" s="245"/>
      <c r="C20" s="245"/>
      <c r="D20" s="245"/>
      <c r="E20" s="245"/>
      <c r="F20" s="246"/>
      <c r="G20" s="211"/>
      <c r="H20" s="254"/>
    </row>
    <row r="21" spans="1:13" ht="43.5" customHeight="1" thickBot="1" x14ac:dyDescent="0.3">
      <c r="G21" s="212"/>
      <c r="H21" s="255"/>
    </row>
    <row r="22" spans="1:13" ht="18.75" x14ac:dyDescent="0.25">
      <c r="A22" s="263" t="s">
        <v>10</v>
      </c>
      <c r="B22" s="264"/>
      <c r="C22" s="264"/>
      <c r="D22" s="264"/>
      <c r="E22" s="264"/>
      <c r="F22" s="265"/>
      <c r="G22" s="51">
        <f>+M36</f>
        <v>545</v>
      </c>
      <c r="H22" s="52">
        <v>2553560</v>
      </c>
    </row>
    <row r="23" spans="1:13" ht="18.75" x14ac:dyDescent="0.25">
      <c r="A23" s="260" t="s">
        <v>11</v>
      </c>
      <c r="B23" s="261"/>
      <c r="C23" s="261"/>
      <c r="D23" s="261"/>
      <c r="E23" s="261"/>
      <c r="F23" s="262"/>
      <c r="G23" s="155">
        <f>+M34</f>
        <v>545</v>
      </c>
      <c r="H23" s="156">
        <v>2346757</v>
      </c>
    </row>
    <row r="24" spans="1:13" ht="18.75" x14ac:dyDescent="0.25">
      <c r="A24" s="213" t="s">
        <v>12</v>
      </c>
      <c r="B24" s="214"/>
      <c r="C24" s="214"/>
      <c r="D24" s="214"/>
      <c r="E24" s="214"/>
      <c r="F24" s="215"/>
      <c r="G24" s="53">
        <f>+M35</f>
        <v>0</v>
      </c>
      <c r="H24" s="54">
        <v>206803</v>
      </c>
    </row>
    <row r="25" spans="1:13" ht="18.75" x14ac:dyDescent="0.25">
      <c r="A25" s="260" t="s">
        <v>13</v>
      </c>
      <c r="B25" s="261"/>
      <c r="C25" s="261"/>
      <c r="D25" s="261"/>
      <c r="E25" s="261"/>
      <c r="F25" s="262"/>
      <c r="G25" s="155">
        <f>+I116</f>
        <v>13</v>
      </c>
      <c r="H25" s="156">
        <v>12959</v>
      </c>
    </row>
    <row r="26" spans="1:13" ht="18.75" x14ac:dyDescent="0.25">
      <c r="A26" s="213" t="s">
        <v>14</v>
      </c>
      <c r="B26" s="214"/>
      <c r="C26" s="214"/>
      <c r="D26" s="214"/>
      <c r="E26" s="214"/>
      <c r="F26" s="215"/>
      <c r="G26" s="161">
        <v>1</v>
      </c>
      <c r="H26" s="162">
        <v>374</v>
      </c>
    </row>
    <row r="27" spans="1:13" ht="18.75" x14ac:dyDescent="0.25">
      <c r="A27" s="260" t="s">
        <v>15</v>
      </c>
      <c r="B27" s="261"/>
      <c r="C27" s="261"/>
      <c r="D27" s="261"/>
      <c r="E27" s="261"/>
      <c r="F27" s="262"/>
      <c r="G27" s="165" t="str">
        <f>G103</f>
        <v>-</v>
      </c>
      <c r="H27" s="164">
        <v>7.821187696493391E-2</v>
      </c>
    </row>
    <row r="28" spans="1:13" ht="19.5" thickBot="1" x14ac:dyDescent="0.3">
      <c r="A28" s="266" t="s">
        <v>16</v>
      </c>
      <c r="B28" s="267"/>
      <c r="C28" s="267"/>
      <c r="D28" s="267"/>
      <c r="E28" s="267"/>
      <c r="F28" s="268"/>
      <c r="G28" s="166">
        <v>0.75</v>
      </c>
      <c r="H28" s="170">
        <v>0.77444064577775218</v>
      </c>
    </row>
    <row r="29" spans="1:13" ht="15.75" customHeight="1" x14ac:dyDescent="0.25">
      <c r="A29" s="26" t="s">
        <v>17</v>
      </c>
    </row>
    <row r="30" spans="1:13" x14ac:dyDescent="0.25">
      <c r="A30" s="34" t="s">
        <v>18</v>
      </c>
      <c r="H30" s="9"/>
      <c r="I30" s="9"/>
      <c r="J30" s="9"/>
      <c r="K30" s="9"/>
      <c r="L30" s="9"/>
      <c r="M30" s="43"/>
    </row>
    <row r="31" spans="1:13" ht="23.25" customHeight="1" x14ac:dyDescent="0.25">
      <c r="A31" s="34"/>
      <c r="H31" s="9"/>
      <c r="I31" s="9"/>
      <c r="J31" s="9"/>
      <c r="K31" s="9"/>
      <c r="L31" s="9"/>
      <c r="M31" s="43"/>
    </row>
    <row r="32" spans="1:13" ht="21.75" thickBot="1" x14ac:dyDescent="0.3">
      <c r="A32" s="10" t="s">
        <v>19</v>
      </c>
      <c r="K32" s="11"/>
      <c r="L32" s="11"/>
      <c r="M32" s="44"/>
    </row>
    <row r="33" spans="1:14" ht="19.5" thickBot="1" x14ac:dyDescent="0.3">
      <c r="A33" s="208" t="s">
        <v>20</v>
      </c>
      <c r="B33" s="209"/>
      <c r="C33" s="119">
        <v>2014</v>
      </c>
      <c r="D33" s="119">
        <v>2015</v>
      </c>
      <c r="E33" s="119">
        <v>2016</v>
      </c>
      <c r="F33" s="119">
        <v>2017</v>
      </c>
      <c r="G33" s="120">
        <v>2018</v>
      </c>
      <c r="H33" s="120">
        <v>2019</v>
      </c>
      <c r="I33" s="120">
        <v>2020</v>
      </c>
      <c r="J33" s="120">
        <v>2021</v>
      </c>
      <c r="K33" s="120">
        <v>2022</v>
      </c>
      <c r="L33" s="120">
        <v>2023</v>
      </c>
      <c r="M33" s="121">
        <v>2024</v>
      </c>
    </row>
    <row r="34" spans="1:14" ht="18.75" x14ac:dyDescent="0.25">
      <c r="A34" s="232" t="s">
        <v>21</v>
      </c>
      <c r="B34" s="233"/>
      <c r="C34" s="58">
        <v>2731</v>
      </c>
      <c r="D34" s="55">
        <v>2313</v>
      </c>
      <c r="E34" s="55">
        <v>1487</v>
      </c>
      <c r="F34" s="55">
        <v>912</v>
      </c>
      <c r="G34" s="55">
        <v>576</v>
      </c>
      <c r="H34" s="56">
        <v>589</v>
      </c>
      <c r="I34" s="56">
        <v>320</v>
      </c>
      <c r="J34" s="57">
        <v>335</v>
      </c>
      <c r="K34" s="57">
        <v>320</v>
      </c>
      <c r="L34" s="57">
        <v>753</v>
      </c>
      <c r="M34" s="60">
        <v>545</v>
      </c>
    </row>
    <row r="35" spans="1:14" ht="18.75" x14ac:dyDescent="0.25">
      <c r="A35" s="226" t="s">
        <v>22</v>
      </c>
      <c r="B35" s="227"/>
      <c r="C35" s="59">
        <v>0</v>
      </c>
      <c r="D35" s="12">
        <v>0</v>
      </c>
      <c r="E35" s="12">
        <v>0</v>
      </c>
      <c r="F35" s="12">
        <v>0</v>
      </c>
      <c r="G35" s="12">
        <v>0</v>
      </c>
      <c r="H35" s="27">
        <v>0</v>
      </c>
      <c r="I35" s="27">
        <v>0</v>
      </c>
      <c r="J35" s="32">
        <v>0</v>
      </c>
      <c r="K35" s="32">
        <v>0</v>
      </c>
      <c r="L35" s="32">
        <v>0</v>
      </c>
      <c r="M35" s="61">
        <v>0</v>
      </c>
    </row>
    <row r="36" spans="1:14" ht="19.5" thickBot="1" x14ac:dyDescent="0.3">
      <c r="A36" s="230" t="s">
        <v>23</v>
      </c>
      <c r="B36" s="231"/>
      <c r="C36" s="150">
        <f>+SUM(C34:C35)</f>
        <v>2731</v>
      </c>
      <c r="D36" s="151">
        <f t="shared" ref="D36:H36" si="0">+SUM(D34:D35)</f>
        <v>2313</v>
      </c>
      <c r="E36" s="151">
        <f t="shared" si="0"/>
        <v>1487</v>
      </c>
      <c r="F36" s="151">
        <f t="shared" si="0"/>
        <v>912</v>
      </c>
      <c r="G36" s="151">
        <f t="shared" si="0"/>
        <v>576</v>
      </c>
      <c r="H36" s="154">
        <f t="shared" si="0"/>
        <v>589</v>
      </c>
      <c r="I36" s="154">
        <f>+SUM(I34:I35)</f>
        <v>320</v>
      </c>
      <c r="J36" s="146">
        <f>+SUM(J34:J35)</f>
        <v>335</v>
      </c>
      <c r="K36" s="146">
        <f>+SUM(K34:K35)</f>
        <v>320</v>
      </c>
      <c r="L36" s="146">
        <f>+SUM(L34:L35)</f>
        <v>753</v>
      </c>
      <c r="M36" s="147">
        <f>+SUM(M34:M35)</f>
        <v>545</v>
      </c>
    </row>
    <row r="37" spans="1:14" ht="15.75" customHeight="1" x14ac:dyDescent="0.25">
      <c r="A37" s="26" t="s">
        <v>24</v>
      </c>
      <c r="H37" s="13"/>
      <c r="I37" s="13"/>
      <c r="J37" s="13"/>
      <c r="K37" s="13"/>
      <c r="L37" s="13"/>
      <c r="M37" s="45"/>
    </row>
    <row r="38" spans="1:14" ht="15.75" customHeight="1" x14ac:dyDescent="0.25">
      <c r="A38" s="14"/>
    </row>
    <row r="39" spans="1:14" ht="21.75" thickBot="1" x14ac:dyDescent="0.3">
      <c r="A39" s="10" t="s">
        <v>25</v>
      </c>
    </row>
    <row r="40" spans="1:14" ht="19.5" thickBot="1" x14ac:dyDescent="0.3">
      <c r="A40" s="208" t="s">
        <v>26</v>
      </c>
      <c r="B40" s="209"/>
      <c r="C40" s="119">
        <v>2014</v>
      </c>
      <c r="D40" s="119">
        <v>2015</v>
      </c>
      <c r="E40" s="119">
        <v>2016</v>
      </c>
      <c r="F40" s="119">
        <v>2017</v>
      </c>
      <c r="G40" s="120">
        <v>2018</v>
      </c>
      <c r="H40" s="120">
        <v>2019</v>
      </c>
      <c r="I40" s="120">
        <v>2020</v>
      </c>
      <c r="J40" s="120">
        <v>2021</v>
      </c>
      <c r="K40" s="120">
        <v>2022</v>
      </c>
      <c r="L40" s="120">
        <v>2023</v>
      </c>
      <c r="M40" s="121">
        <v>2024</v>
      </c>
    </row>
    <row r="41" spans="1:14" ht="18.75" x14ac:dyDescent="0.25">
      <c r="A41" s="256" t="s">
        <v>27</v>
      </c>
      <c r="B41" s="257"/>
      <c r="C41" s="66">
        <v>1685</v>
      </c>
      <c r="D41" s="63">
        <v>1433</v>
      </c>
      <c r="E41" s="63">
        <v>837</v>
      </c>
      <c r="F41" s="63">
        <v>403</v>
      </c>
      <c r="G41" s="63">
        <v>352</v>
      </c>
      <c r="H41" s="64">
        <v>354</v>
      </c>
      <c r="I41" s="64">
        <v>151</v>
      </c>
      <c r="J41" s="65">
        <v>72</v>
      </c>
      <c r="K41" s="65">
        <v>112</v>
      </c>
      <c r="L41" s="65">
        <v>198</v>
      </c>
      <c r="M41" s="67">
        <v>105</v>
      </c>
      <c r="N41" s="41"/>
    </row>
    <row r="42" spans="1:14" ht="18.75" x14ac:dyDescent="0.25">
      <c r="A42" s="216" t="s">
        <v>28</v>
      </c>
      <c r="B42" s="217"/>
      <c r="C42" s="68">
        <v>1046</v>
      </c>
      <c r="D42" s="15">
        <v>880</v>
      </c>
      <c r="E42" s="15">
        <v>650</v>
      </c>
      <c r="F42" s="15">
        <v>509</v>
      </c>
      <c r="G42" s="15">
        <v>224</v>
      </c>
      <c r="H42" s="28">
        <v>235</v>
      </c>
      <c r="I42" s="28">
        <v>169</v>
      </c>
      <c r="J42" s="33">
        <v>263</v>
      </c>
      <c r="K42" s="33">
        <v>208</v>
      </c>
      <c r="L42" s="33">
        <v>555</v>
      </c>
      <c r="M42" s="69">
        <v>440</v>
      </c>
      <c r="N42" s="41"/>
    </row>
    <row r="43" spans="1:14" ht="18.75" x14ac:dyDescent="0.25">
      <c r="A43" s="216" t="s">
        <v>29</v>
      </c>
      <c r="B43" s="217"/>
      <c r="C43" s="68">
        <v>0</v>
      </c>
      <c r="D43" s="15">
        <v>0</v>
      </c>
      <c r="E43" s="15">
        <v>0</v>
      </c>
      <c r="F43" s="15">
        <v>0</v>
      </c>
      <c r="G43" s="15">
        <v>0</v>
      </c>
      <c r="H43" s="28">
        <v>0</v>
      </c>
      <c r="I43" s="28">
        <v>0</v>
      </c>
      <c r="J43" s="33">
        <v>0</v>
      </c>
      <c r="K43" s="33">
        <v>0</v>
      </c>
      <c r="L43" s="33">
        <v>0</v>
      </c>
      <c r="M43" s="69" t="s">
        <v>135</v>
      </c>
      <c r="N43" s="41"/>
    </row>
    <row r="44" spans="1:14" ht="18.75" x14ac:dyDescent="0.25">
      <c r="A44" s="216" t="s">
        <v>30</v>
      </c>
      <c r="B44" s="217"/>
      <c r="C44" s="68">
        <v>0</v>
      </c>
      <c r="D44" s="15">
        <v>0</v>
      </c>
      <c r="E44" s="15">
        <v>0</v>
      </c>
      <c r="F44" s="15">
        <v>0</v>
      </c>
      <c r="G44" s="15">
        <v>0</v>
      </c>
      <c r="H44" s="28">
        <v>0</v>
      </c>
      <c r="I44" s="28">
        <v>0</v>
      </c>
      <c r="J44" s="33">
        <v>0</v>
      </c>
      <c r="K44" s="33">
        <v>0</v>
      </c>
      <c r="L44" s="33">
        <v>0</v>
      </c>
      <c r="M44" s="69" t="s">
        <v>135</v>
      </c>
      <c r="N44" s="41"/>
    </row>
    <row r="45" spans="1:14" ht="18.75" x14ac:dyDescent="0.25">
      <c r="A45" s="216" t="s">
        <v>31</v>
      </c>
      <c r="B45" s="217"/>
      <c r="C45" s="68">
        <v>0</v>
      </c>
      <c r="D45" s="15">
        <v>0</v>
      </c>
      <c r="E45" s="15">
        <v>0</v>
      </c>
      <c r="F45" s="15">
        <v>0</v>
      </c>
      <c r="G45" s="15">
        <v>0</v>
      </c>
      <c r="H45" s="28">
        <v>0</v>
      </c>
      <c r="I45" s="28">
        <v>0</v>
      </c>
      <c r="J45" s="33">
        <v>0</v>
      </c>
      <c r="K45" s="33">
        <v>0</v>
      </c>
      <c r="L45" s="33">
        <v>0</v>
      </c>
      <c r="M45" s="69" t="s">
        <v>135</v>
      </c>
      <c r="N45" s="41"/>
    </row>
    <row r="46" spans="1:14" ht="18.75" x14ac:dyDescent="0.25">
      <c r="A46" s="216" t="s">
        <v>32</v>
      </c>
      <c r="B46" s="217"/>
      <c r="C46" s="68">
        <v>0</v>
      </c>
      <c r="D46" s="15">
        <v>0</v>
      </c>
      <c r="E46" s="15">
        <v>0</v>
      </c>
      <c r="F46" s="15">
        <v>0</v>
      </c>
      <c r="G46" s="15">
        <v>0</v>
      </c>
      <c r="H46" s="28">
        <v>0</v>
      </c>
      <c r="I46" s="28">
        <v>0</v>
      </c>
      <c r="J46" s="33">
        <v>0</v>
      </c>
      <c r="K46" s="33">
        <v>0</v>
      </c>
      <c r="L46" s="33">
        <v>0</v>
      </c>
      <c r="M46" s="69" t="s">
        <v>135</v>
      </c>
      <c r="N46" s="41"/>
    </row>
    <row r="47" spans="1:14" ht="19.5" thickBot="1" x14ac:dyDescent="0.3">
      <c r="A47" s="230" t="s">
        <v>23</v>
      </c>
      <c r="B47" s="231"/>
      <c r="C47" s="153">
        <f>+SUM(C41:C46)</f>
        <v>2731</v>
      </c>
      <c r="D47" s="151">
        <f t="shared" ref="D47:I47" si="1">+SUM(D41:D46)</f>
        <v>2313</v>
      </c>
      <c r="E47" s="151">
        <f t="shared" si="1"/>
        <v>1487</v>
      </c>
      <c r="F47" s="151">
        <f t="shared" si="1"/>
        <v>912</v>
      </c>
      <c r="G47" s="151">
        <f t="shared" si="1"/>
        <v>576</v>
      </c>
      <c r="H47" s="154">
        <f t="shared" si="1"/>
        <v>589</v>
      </c>
      <c r="I47" s="154">
        <f t="shared" si="1"/>
        <v>320</v>
      </c>
      <c r="J47" s="146">
        <f>+SUM(J41:J46)</f>
        <v>335</v>
      </c>
      <c r="K47" s="146">
        <f>+SUM(K41:K46)</f>
        <v>320</v>
      </c>
      <c r="L47" s="146">
        <f>+SUM(L41:L46)</f>
        <v>753</v>
      </c>
      <c r="M47" s="147">
        <f>+SUM(M41:M46)</f>
        <v>545</v>
      </c>
    </row>
    <row r="48" spans="1:14" ht="15.75" customHeight="1" x14ac:dyDescent="0.25">
      <c r="A48" s="26" t="s">
        <v>24</v>
      </c>
    </row>
    <row r="49" spans="1:13" ht="31.5" customHeight="1" x14ac:dyDescent="0.25">
      <c r="A49" s="34" t="s">
        <v>33</v>
      </c>
    </row>
    <row r="50" spans="1:13" ht="21.75" thickBot="1" x14ac:dyDescent="0.3">
      <c r="A50" s="10" t="s">
        <v>34</v>
      </c>
    </row>
    <row r="51" spans="1:13" ht="19.5" thickBot="1" x14ac:dyDescent="0.3">
      <c r="A51" s="208" t="s">
        <v>35</v>
      </c>
      <c r="B51" s="209"/>
      <c r="C51" s="119">
        <v>2014</v>
      </c>
      <c r="D51" s="119">
        <v>2015</v>
      </c>
      <c r="E51" s="119">
        <v>2016</v>
      </c>
      <c r="F51" s="119">
        <v>2017</v>
      </c>
      <c r="G51" s="120">
        <v>2018</v>
      </c>
      <c r="H51" s="120">
        <v>2019</v>
      </c>
      <c r="I51" s="120">
        <v>2020</v>
      </c>
      <c r="J51" s="120">
        <v>2021</v>
      </c>
      <c r="K51" s="120">
        <v>2022</v>
      </c>
      <c r="L51" s="120">
        <v>2023</v>
      </c>
      <c r="M51" s="121">
        <v>2024</v>
      </c>
    </row>
    <row r="52" spans="1:13" ht="18.75" x14ac:dyDescent="0.25">
      <c r="A52" s="274" t="s">
        <v>36</v>
      </c>
      <c r="B52" s="275"/>
      <c r="C52" s="66">
        <v>27</v>
      </c>
      <c r="D52" s="63">
        <v>20</v>
      </c>
      <c r="E52" s="63">
        <v>5</v>
      </c>
      <c r="F52" s="63">
        <v>11</v>
      </c>
      <c r="G52" s="63">
        <v>18</v>
      </c>
      <c r="H52" s="64">
        <v>12</v>
      </c>
      <c r="I52" s="64">
        <v>0</v>
      </c>
      <c r="J52" s="65">
        <v>0</v>
      </c>
      <c r="K52" s="65">
        <v>0</v>
      </c>
      <c r="L52" s="65">
        <v>0</v>
      </c>
      <c r="M52" s="67">
        <v>0</v>
      </c>
    </row>
    <row r="53" spans="1:13" ht="18.75" x14ac:dyDescent="0.25">
      <c r="A53" s="276" t="s">
        <v>37</v>
      </c>
      <c r="B53" s="277"/>
      <c r="C53" s="68">
        <v>0</v>
      </c>
      <c r="D53" s="15">
        <v>0</v>
      </c>
      <c r="E53" s="15">
        <v>0</v>
      </c>
      <c r="F53" s="15">
        <v>1</v>
      </c>
      <c r="G53" s="15">
        <v>0</v>
      </c>
      <c r="H53" s="28">
        <v>0</v>
      </c>
      <c r="I53" s="28">
        <v>0</v>
      </c>
      <c r="J53" s="33">
        <v>0</v>
      </c>
      <c r="K53" s="33">
        <v>0</v>
      </c>
      <c r="L53" s="33">
        <v>0</v>
      </c>
      <c r="M53" s="69">
        <v>0</v>
      </c>
    </row>
    <row r="54" spans="1:13" ht="18.75" x14ac:dyDescent="0.25">
      <c r="A54" s="276" t="s">
        <v>38</v>
      </c>
      <c r="B54" s="277"/>
      <c r="C54" s="68">
        <v>0</v>
      </c>
      <c r="D54" s="15">
        <v>0</v>
      </c>
      <c r="E54" s="15">
        <v>0</v>
      </c>
      <c r="F54" s="15">
        <v>0</v>
      </c>
      <c r="G54" s="15">
        <v>0</v>
      </c>
      <c r="H54" s="28">
        <v>0</v>
      </c>
      <c r="I54" s="28">
        <v>0</v>
      </c>
      <c r="J54" s="33">
        <v>0</v>
      </c>
      <c r="K54" s="33">
        <v>0</v>
      </c>
      <c r="L54" s="33">
        <v>0</v>
      </c>
      <c r="M54" s="69">
        <v>0</v>
      </c>
    </row>
    <row r="55" spans="1:13" ht="18.75" x14ac:dyDescent="0.25">
      <c r="A55" s="276" t="s">
        <v>39</v>
      </c>
      <c r="B55" s="277"/>
      <c r="C55" s="68">
        <v>0</v>
      </c>
      <c r="D55" s="15">
        <v>0</v>
      </c>
      <c r="E55" s="15">
        <v>0</v>
      </c>
      <c r="F55" s="15">
        <v>0</v>
      </c>
      <c r="G55" s="15">
        <v>0</v>
      </c>
      <c r="H55" s="28">
        <v>0</v>
      </c>
      <c r="I55" s="28">
        <v>0</v>
      </c>
      <c r="J55" s="33">
        <v>0</v>
      </c>
      <c r="K55" s="33">
        <v>0</v>
      </c>
      <c r="L55" s="33">
        <v>0</v>
      </c>
      <c r="M55" s="69">
        <v>0</v>
      </c>
    </row>
    <row r="56" spans="1:13" ht="18.75" x14ac:dyDescent="0.25">
      <c r="A56" s="276" t="s">
        <v>40</v>
      </c>
      <c r="B56" s="277"/>
      <c r="C56" s="68">
        <v>0</v>
      </c>
      <c r="D56" s="15">
        <v>0</v>
      </c>
      <c r="E56" s="15">
        <v>0</v>
      </c>
      <c r="F56" s="15">
        <v>0</v>
      </c>
      <c r="G56" s="15">
        <v>0</v>
      </c>
      <c r="H56" s="28">
        <v>0</v>
      </c>
      <c r="I56" s="28">
        <v>0</v>
      </c>
      <c r="J56" s="33">
        <v>0</v>
      </c>
      <c r="K56" s="33">
        <v>0</v>
      </c>
      <c r="L56" s="33">
        <v>0</v>
      </c>
      <c r="M56" s="69">
        <v>0</v>
      </c>
    </row>
    <row r="57" spans="1:13" ht="18.75" x14ac:dyDescent="0.25">
      <c r="A57" s="276" t="s">
        <v>41</v>
      </c>
      <c r="B57" s="277"/>
      <c r="C57" s="68">
        <v>1969</v>
      </c>
      <c r="D57" s="15">
        <v>1886</v>
      </c>
      <c r="E57" s="15">
        <v>1187</v>
      </c>
      <c r="F57" s="15">
        <v>766</v>
      </c>
      <c r="G57" s="15">
        <v>527</v>
      </c>
      <c r="H57" s="28">
        <v>550</v>
      </c>
      <c r="I57" s="28">
        <v>293</v>
      </c>
      <c r="J57" s="33">
        <v>260</v>
      </c>
      <c r="K57" s="33">
        <v>239</v>
      </c>
      <c r="L57" s="33">
        <v>653</v>
      </c>
      <c r="M57" s="69">
        <v>544</v>
      </c>
    </row>
    <row r="58" spans="1:13" ht="18.75" x14ac:dyDescent="0.25">
      <c r="A58" s="276" t="s">
        <v>42</v>
      </c>
      <c r="B58" s="277"/>
      <c r="C58" s="68">
        <v>735</v>
      </c>
      <c r="D58" s="15">
        <v>407</v>
      </c>
      <c r="E58" s="15">
        <v>295</v>
      </c>
      <c r="F58" s="15">
        <v>134</v>
      </c>
      <c r="G58" s="15">
        <v>31</v>
      </c>
      <c r="H58" s="28">
        <v>27</v>
      </c>
      <c r="I58" s="28">
        <v>27</v>
      </c>
      <c r="J58" s="33">
        <v>24</v>
      </c>
      <c r="K58" s="33">
        <v>8</v>
      </c>
      <c r="L58" s="33">
        <v>2</v>
      </c>
      <c r="M58" s="69">
        <v>1</v>
      </c>
    </row>
    <row r="59" spans="1:13" ht="18.75" x14ac:dyDescent="0.25">
      <c r="A59" s="276" t="s">
        <v>43</v>
      </c>
      <c r="B59" s="277"/>
      <c r="C59" s="68">
        <v>0</v>
      </c>
      <c r="D59" s="15">
        <v>0</v>
      </c>
      <c r="E59" s="15">
        <v>0</v>
      </c>
      <c r="F59" s="15">
        <v>0</v>
      </c>
      <c r="G59" s="15">
        <v>0</v>
      </c>
      <c r="H59" s="28">
        <v>0</v>
      </c>
      <c r="I59" s="28">
        <v>0</v>
      </c>
      <c r="J59" s="33">
        <v>0</v>
      </c>
      <c r="K59" s="33">
        <v>0</v>
      </c>
      <c r="L59" s="33">
        <v>0</v>
      </c>
      <c r="M59" s="69">
        <v>0</v>
      </c>
    </row>
    <row r="60" spans="1:13" ht="18.75" x14ac:dyDescent="0.25">
      <c r="A60" s="258" t="s">
        <v>101</v>
      </c>
      <c r="B60" s="259"/>
      <c r="C60" s="70">
        <v>0</v>
      </c>
      <c r="D60" s="47">
        <v>0</v>
      </c>
      <c r="E60" s="47">
        <v>0</v>
      </c>
      <c r="F60" s="47">
        <v>0</v>
      </c>
      <c r="G60" s="47">
        <v>0</v>
      </c>
      <c r="H60" s="48">
        <v>0</v>
      </c>
      <c r="I60" s="48">
        <v>0</v>
      </c>
      <c r="J60" s="71">
        <v>51</v>
      </c>
      <c r="K60" s="72">
        <v>73</v>
      </c>
      <c r="L60" s="72">
        <v>98</v>
      </c>
      <c r="M60" s="73">
        <v>0</v>
      </c>
    </row>
    <row r="61" spans="1:13" ht="19.5" thickBot="1" x14ac:dyDescent="0.3">
      <c r="A61" s="230" t="s">
        <v>23</v>
      </c>
      <c r="B61" s="231"/>
      <c r="C61" s="153">
        <f>+SUM(C52:C60)</f>
        <v>2731</v>
      </c>
      <c r="D61" s="151">
        <f>+SUM(D52:D60)</f>
        <v>2313</v>
      </c>
      <c r="E61" s="151">
        <f t="shared" ref="E61:L61" si="2">+SUM(E52:E60)</f>
        <v>1487</v>
      </c>
      <c r="F61" s="151">
        <f t="shared" si="2"/>
        <v>912</v>
      </c>
      <c r="G61" s="151">
        <f t="shared" si="2"/>
        <v>576</v>
      </c>
      <c r="H61" s="151">
        <f t="shared" si="2"/>
        <v>589</v>
      </c>
      <c r="I61" s="151">
        <f t="shared" si="2"/>
        <v>320</v>
      </c>
      <c r="J61" s="151">
        <f t="shared" si="2"/>
        <v>335</v>
      </c>
      <c r="K61" s="151">
        <f t="shared" si="2"/>
        <v>320</v>
      </c>
      <c r="L61" s="151">
        <f t="shared" si="2"/>
        <v>753</v>
      </c>
      <c r="M61" s="147">
        <f>+SUM(M52:M60)</f>
        <v>545</v>
      </c>
    </row>
    <row r="62" spans="1:13" ht="15.75" customHeight="1" x14ac:dyDescent="0.25">
      <c r="A62" s="26" t="s">
        <v>24</v>
      </c>
    </row>
    <row r="63" spans="1:13" ht="15.75" customHeight="1" x14ac:dyDescent="0.25"/>
    <row r="64" spans="1:13" ht="21.75" thickBot="1" x14ac:dyDescent="0.3">
      <c r="A64" s="10" t="s">
        <v>44</v>
      </c>
    </row>
    <row r="65" spans="1:37" ht="19.5" thickBot="1" x14ac:dyDescent="0.3">
      <c r="A65" s="122" t="s">
        <v>45</v>
      </c>
      <c r="B65" s="123"/>
      <c r="C65" s="123"/>
      <c r="D65" s="123"/>
      <c r="E65" s="120">
        <v>2019</v>
      </c>
      <c r="F65" s="120">
        <v>2020</v>
      </c>
      <c r="G65" s="120">
        <v>2021</v>
      </c>
      <c r="H65" s="120">
        <v>2022</v>
      </c>
      <c r="I65" s="120">
        <v>2023</v>
      </c>
      <c r="J65" s="121">
        <v>2024</v>
      </c>
      <c r="K65" s="20"/>
      <c r="L65" s="20"/>
      <c r="M65" s="20"/>
      <c r="T65" s="3"/>
      <c r="U65" s="3"/>
      <c r="V65" s="3"/>
      <c r="AI65" s="1"/>
      <c r="AJ65" s="1"/>
      <c r="AK65" s="1"/>
    </row>
    <row r="66" spans="1:37" ht="18.75" x14ac:dyDescent="0.25">
      <c r="A66" s="163" t="s">
        <v>46</v>
      </c>
      <c r="B66" s="76"/>
      <c r="C66" s="76"/>
      <c r="D66" s="76"/>
      <c r="E66" s="65">
        <v>0</v>
      </c>
      <c r="F66" s="65">
        <v>0</v>
      </c>
      <c r="G66" s="65">
        <v>0</v>
      </c>
      <c r="H66" s="57">
        <v>0</v>
      </c>
      <c r="I66" s="57">
        <v>0</v>
      </c>
      <c r="J66" s="60">
        <v>0</v>
      </c>
      <c r="K66" s="20"/>
      <c r="L66" s="20"/>
      <c r="M66" s="20"/>
      <c r="T66" s="3"/>
      <c r="U66" s="3"/>
      <c r="V66" s="3"/>
      <c r="AI66" s="1"/>
      <c r="AJ66" s="1"/>
      <c r="AK66" s="1"/>
    </row>
    <row r="67" spans="1:37" ht="18.75" x14ac:dyDescent="0.25">
      <c r="A67" s="74" t="s">
        <v>47</v>
      </c>
      <c r="B67" s="37"/>
      <c r="C67" s="37"/>
      <c r="D67" s="37"/>
      <c r="E67" s="33">
        <v>0</v>
      </c>
      <c r="F67" s="33">
        <v>0</v>
      </c>
      <c r="G67" s="33">
        <v>0</v>
      </c>
      <c r="H67" s="32">
        <v>0</v>
      </c>
      <c r="I67" s="32">
        <v>0</v>
      </c>
      <c r="J67" s="61">
        <v>0</v>
      </c>
      <c r="K67" s="20"/>
      <c r="L67" s="20"/>
      <c r="M67" s="20"/>
      <c r="T67" s="3"/>
      <c r="U67" s="3"/>
      <c r="V67" s="3"/>
      <c r="AI67" s="1"/>
      <c r="AJ67" s="1"/>
      <c r="AK67" s="1"/>
    </row>
    <row r="68" spans="1:37" ht="18.75" x14ac:dyDescent="0.25">
      <c r="A68" s="74" t="s">
        <v>48</v>
      </c>
      <c r="B68" s="37"/>
      <c r="C68" s="37"/>
      <c r="D68" s="37"/>
      <c r="E68" s="33">
        <v>0</v>
      </c>
      <c r="F68" s="33">
        <v>0</v>
      </c>
      <c r="G68" s="33">
        <v>0</v>
      </c>
      <c r="H68" s="32">
        <v>0</v>
      </c>
      <c r="I68" s="32">
        <v>0</v>
      </c>
      <c r="J68" s="61">
        <v>0</v>
      </c>
      <c r="K68" s="20"/>
      <c r="L68" s="20"/>
      <c r="M68" s="20"/>
      <c r="T68" s="3"/>
      <c r="U68" s="3"/>
      <c r="V68" s="3"/>
      <c r="AI68" s="1"/>
      <c r="AJ68" s="1"/>
      <c r="AK68" s="1"/>
    </row>
    <row r="69" spans="1:37" ht="18.75" x14ac:dyDescent="0.25">
      <c r="A69" s="75" t="s">
        <v>49</v>
      </c>
      <c r="B69" s="38"/>
      <c r="C69" s="38"/>
      <c r="D69" s="38"/>
      <c r="E69" s="33">
        <v>0</v>
      </c>
      <c r="F69" s="33">
        <v>0</v>
      </c>
      <c r="G69" s="33">
        <v>0</v>
      </c>
      <c r="H69" s="32">
        <v>0</v>
      </c>
      <c r="I69" s="32">
        <v>0</v>
      </c>
      <c r="J69" s="61">
        <v>0</v>
      </c>
      <c r="K69" s="20"/>
      <c r="L69" s="20"/>
      <c r="M69" s="20"/>
      <c r="T69" s="3"/>
      <c r="U69" s="3"/>
      <c r="V69" s="3"/>
      <c r="AI69" s="1"/>
      <c r="AJ69" s="1"/>
      <c r="AK69" s="1"/>
    </row>
    <row r="70" spans="1:37" ht="18.75" x14ac:dyDescent="0.25">
      <c r="A70" s="75" t="s">
        <v>50</v>
      </c>
      <c r="B70" s="38"/>
      <c r="C70" s="38"/>
      <c r="D70" s="38"/>
      <c r="E70" s="33">
        <v>471</v>
      </c>
      <c r="F70" s="33">
        <v>282</v>
      </c>
      <c r="G70" s="33">
        <v>307</v>
      </c>
      <c r="H70" s="32">
        <v>311</v>
      </c>
      <c r="I70" s="32">
        <v>722</v>
      </c>
      <c r="J70" s="61">
        <v>526</v>
      </c>
      <c r="K70" s="20"/>
      <c r="L70" s="20"/>
      <c r="M70" s="20"/>
      <c r="T70" s="3"/>
      <c r="U70" s="3"/>
      <c r="V70" s="3"/>
      <c r="AI70" s="1"/>
      <c r="AJ70" s="1"/>
      <c r="AK70" s="1"/>
    </row>
    <row r="71" spans="1:37" ht="18.75" x14ac:dyDescent="0.25">
      <c r="A71" s="75" t="s">
        <v>51</v>
      </c>
      <c r="B71" s="38"/>
      <c r="C71" s="38"/>
      <c r="D71" s="38"/>
      <c r="E71" s="33">
        <v>79</v>
      </c>
      <c r="F71" s="33">
        <v>11</v>
      </c>
      <c r="G71" s="33">
        <v>4</v>
      </c>
      <c r="H71" s="32">
        <v>1</v>
      </c>
      <c r="I71" s="32">
        <v>29</v>
      </c>
      <c r="J71" s="61">
        <v>18</v>
      </c>
      <c r="K71" s="20"/>
      <c r="L71" s="20"/>
      <c r="M71" s="20"/>
      <c r="T71" s="3"/>
      <c r="U71" s="3"/>
      <c r="V71" s="3"/>
      <c r="AI71" s="1"/>
      <c r="AJ71" s="1"/>
      <c r="AK71" s="1"/>
    </row>
    <row r="72" spans="1:37" ht="18.75" x14ac:dyDescent="0.25">
      <c r="A72" s="75" t="s">
        <v>52</v>
      </c>
      <c r="B72" s="38"/>
      <c r="C72" s="38"/>
      <c r="D72" s="38"/>
      <c r="E72" s="33">
        <v>16</v>
      </c>
      <c r="F72" s="33">
        <v>18</v>
      </c>
      <c r="G72" s="33">
        <v>7</v>
      </c>
      <c r="H72" s="32">
        <v>2</v>
      </c>
      <c r="I72" s="32">
        <v>1</v>
      </c>
      <c r="J72" s="61">
        <v>1</v>
      </c>
      <c r="K72" s="20"/>
      <c r="L72" s="20"/>
      <c r="M72" s="20"/>
      <c r="T72" s="3"/>
      <c r="U72" s="3"/>
      <c r="V72" s="3"/>
      <c r="AI72" s="1"/>
      <c r="AJ72" s="1"/>
      <c r="AK72" s="1"/>
    </row>
    <row r="73" spans="1:37" ht="18.75" x14ac:dyDescent="0.25">
      <c r="A73" s="74" t="s">
        <v>53</v>
      </c>
      <c r="B73" s="37"/>
      <c r="C73" s="37"/>
      <c r="D73" s="37"/>
      <c r="E73" s="33">
        <v>11</v>
      </c>
      <c r="F73" s="33">
        <v>9</v>
      </c>
      <c r="G73" s="33">
        <v>17</v>
      </c>
      <c r="H73" s="32">
        <v>6</v>
      </c>
      <c r="I73" s="32">
        <v>1</v>
      </c>
      <c r="J73" s="61">
        <v>0</v>
      </c>
      <c r="K73" s="20"/>
      <c r="L73" s="20"/>
      <c r="M73" s="20"/>
      <c r="T73" s="3"/>
      <c r="U73" s="3"/>
      <c r="V73" s="3"/>
      <c r="AI73" s="1"/>
      <c r="AJ73" s="1"/>
      <c r="AK73" s="1"/>
    </row>
    <row r="74" spans="1:37" ht="18.75" x14ac:dyDescent="0.25">
      <c r="A74" s="74" t="s">
        <v>54</v>
      </c>
      <c r="B74" s="37"/>
      <c r="C74" s="37"/>
      <c r="D74" s="37"/>
      <c r="E74" s="33">
        <v>12</v>
      </c>
      <c r="F74" s="33">
        <v>0</v>
      </c>
      <c r="G74" s="33">
        <v>0</v>
      </c>
      <c r="H74" s="32">
        <v>0</v>
      </c>
      <c r="I74" s="32">
        <v>0</v>
      </c>
      <c r="J74" s="61">
        <v>0</v>
      </c>
      <c r="K74" s="20"/>
      <c r="L74" s="20"/>
      <c r="M74" s="20"/>
      <c r="T74" s="3"/>
      <c r="U74" s="3"/>
      <c r="V74" s="3"/>
      <c r="AI74" s="1"/>
      <c r="AJ74" s="1"/>
      <c r="AK74" s="1"/>
    </row>
    <row r="75" spans="1:37" ht="18.75" x14ac:dyDescent="0.25">
      <c r="A75" s="74" t="s">
        <v>55</v>
      </c>
      <c r="B75" s="37"/>
      <c r="C75" s="37"/>
      <c r="D75" s="37"/>
      <c r="E75" s="33">
        <v>0</v>
      </c>
      <c r="F75" s="33">
        <v>0</v>
      </c>
      <c r="G75" s="33">
        <v>0</v>
      </c>
      <c r="H75" s="32">
        <v>0</v>
      </c>
      <c r="I75" s="32">
        <v>0</v>
      </c>
      <c r="J75" s="61">
        <v>0</v>
      </c>
      <c r="K75" s="20"/>
      <c r="L75" s="20"/>
      <c r="M75" s="20"/>
      <c r="T75" s="3"/>
      <c r="U75" s="3"/>
      <c r="V75" s="3"/>
      <c r="AI75" s="1"/>
      <c r="AJ75" s="1"/>
      <c r="AK75" s="1"/>
    </row>
    <row r="76" spans="1:37" ht="18.75" x14ac:dyDescent="0.25">
      <c r="A76" s="74" t="s">
        <v>56</v>
      </c>
      <c r="B76" s="37"/>
      <c r="C76" s="37"/>
      <c r="D76" s="37"/>
      <c r="E76" s="33">
        <v>0</v>
      </c>
      <c r="F76" s="33">
        <v>0</v>
      </c>
      <c r="G76" s="33">
        <v>0</v>
      </c>
      <c r="H76" s="32">
        <v>0</v>
      </c>
      <c r="I76" s="32">
        <v>0</v>
      </c>
      <c r="J76" s="61">
        <v>0</v>
      </c>
      <c r="K76" s="20"/>
      <c r="L76" s="20"/>
      <c r="M76" s="20"/>
      <c r="T76" s="3"/>
      <c r="U76" s="3"/>
      <c r="V76" s="3"/>
      <c r="AI76" s="1"/>
      <c r="AJ76" s="1"/>
      <c r="AK76" s="1"/>
    </row>
    <row r="77" spans="1:37" ht="19.5" thickBot="1" x14ac:dyDescent="0.3">
      <c r="A77" s="148" t="s">
        <v>23</v>
      </c>
      <c r="B77" s="149"/>
      <c r="C77" s="149"/>
      <c r="D77" s="149"/>
      <c r="E77" s="151">
        <f t="shared" ref="E77:J77" si="3">+SUM(E66:E76)</f>
        <v>589</v>
      </c>
      <c r="F77" s="151">
        <f t="shared" si="3"/>
        <v>320</v>
      </c>
      <c r="G77" s="151">
        <f t="shared" si="3"/>
        <v>335</v>
      </c>
      <c r="H77" s="151">
        <f t="shared" si="3"/>
        <v>320</v>
      </c>
      <c r="I77" s="151">
        <f t="shared" si="3"/>
        <v>753</v>
      </c>
      <c r="J77" s="152">
        <f t="shared" si="3"/>
        <v>545</v>
      </c>
      <c r="K77" s="20"/>
      <c r="L77" s="20"/>
      <c r="M77" s="20"/>
      <c r="T77" s="3"/>
      <c r="U77" s="3"/>
      <c r="V77" s="3"/>
      <c r="AI77" s="1"/>
      <c r="AJ77" s="1"/>
      <c r="AK77" s="1"/>
    </row>
    <row r="78" spans="1:37" ht="15.75" customHeight="1" x14ac:dyDescent="0.25">
      <c r="A78" s="26" t="s">
        <v>24</v>
      </c>
    </row>
    <row r="79" spans="1:37" ht="15.75" customHeight="1" x14ac:dyDescent="0.25">
      <c r="A79" s="26" t="s">
        <v>57</v>
      </c>
    </row>
    <row r="80" spans="1:37" ht="15.75" customHeight="1" x14ac:dyDescent="0.25">
      <c r="A80" s="26"/>
    </row>
    <row r="81" spans="1:13" ht="21.75" thickBot="1" x14ac:dyDescent="0.3">
      <c r="A81" s="10" t="s">
        <v>58</v>
      </c>
    </row>
    <row r="82" spans="1:13" ht="19.5" thickBot="1" x14ac:dyDescent="0.3">
      <c r="A82" s="208" t="s">
        <v>59</v>
      </c>
      <c r="B82" s="209"/>
      <c r="C82" s="119">
        <v>2014</v>
      </c>
      <c r="D82" s="119">
        <v>2015</v>
      </c>
      <c r="E82" s="119">
        <v>2016</v>
      </c>
      <c r="F82" s="119">
        <v>2017</v>
      </c>
      <c r="G82" s="120">
        <v>2018</v>
      </c>
      <c r="H82" s="120">
        <v>2019</v>
      </c>
      <c r="I82" s="120">
        <v>2020</v>
      </c>
      <c r="J82" s="120">
        <v>2021</v>
      </c>
      <c r="K82" s="120">
        <v>2022</v>
      </c>
      <c r="L82" s="120">
        <v>2023</v>
      </c>
      <c r="M82" s="121">
        <v>2024</v>
      </c>
    </row>
    <row r="83" spans="1:13" ht="18.75" x14ac:dyDescent="0.25">
      <c r="A83" s="278" t="s">
        <v>60</v>
      </c>
      <c r="B83" s="279"/>
      <c r="C83" s="77">
        <v>988</v>
      </c>
      <c r="D83" s="78">
        <v>386</v>
      </c>
      <c r="E83" s="78">
        <v>127</v>
      </c>
      <c r="F83" s="78">
        <v>24</v>
      </c>
      <c r="G83" s="78">
        <v>2</v>
      </c>
      <c r="H83" s="79">
        <v>1</v>
      </c>
      <c r="I83" s="79">
        <v>2</v>
      </c>
      <c r="J83" s="79">
        <v>1</v>
      </c>
      <c r="K83" s="80">
        <v>0</v>
      </c>
      <c r="L83" s="80">
        <v>0</v>
      </c>
      <c r="M83" s="81">
        <v>2</v>
      </c>
    </row>
    <row r="84" spans="1:13" ht="18.75" x14ac:dyDescent="0.25">
      <c r="A84" s="216" t="s">
        <v>61</v>
      </c>
      <c r="B84" s="217"/>
      <c r="C84" s="62">
        <v>0</v>
      </c>
      <c r="D84" s="15">
        <v>0</v>
      </c>
      <c r="E84" s="15">
        <v>0</v>
      </c>
      <c r="F84" s="15">
        <v>0</v>
      </c>
      <c r="G84" s="15">
        <v>0</v>
      </c>
      <c r="H84" s="28">
        <v>0</v>
      </c>
      <c r="I84" s="28">
        <v>0</v>
      </c>
      <c r="J84" s="28">
        <v>0</v>
      </c>
      <c r="K84" s="32">
        <v>0</v>
      </c>
      <c r="L84" s="32">
        <v>0</v>
      </c>
      <c r="M84" s="82">
        <v>0</v>
      </c>
    </row>
    <row r="85" spans="1:13" ht="18.75" x14ac:dyDescent="0.25">
      <c r="A85" s="216" t="s">
        <v>62</v>
      </c>
      <c r="B85" s="217"/>
      <c r="C85" s="62">
        <v>1743</v>
      </c>
      <c r="D85" s="15">
        <v>1927</v>
      </c>
      <c r="E85" s="15">
        <v>1360</v>
      </c>
      <c r="F85" s="15">
        <v>888</v>
      </c>
      <c r="G85" s="15">
        <v>574</v>
      </c>
      <c r="H85" s="28">
        <v>588</v>
      </c>
      <c r="I85" s="28">
        <v>318</v>
      </c>
      <c r="J85" s="28">
        <v>334</v>
      </c>
      <c r="K85" s="32">
        <v>320</v>
      </c>
      <c r="L85" s="32">
        <v>753</v>
      </c>
      <c r="M85" s="82">
        <v>543</v>
      </c>
    </row>
    <row r="86" spans="1:13" ht="18.75" x14ac:dyDescent="0.25">
      <c r="A86" s="216" t="s">
        <v>63</v>
      </c>
      <c r="B86" s="217"/>
      <c r="C86" s="83">
        <v>0</v>
      </c>
      <c r="D86" s="47">
        <v>0</v>
      </c>
      <c r="E86" s="47">
        <v>0</v>
      </c>
      <c r="F86" s="47">
        <v>0</v>
      </c>
      <c r="G86" s="47">
        <v>0</v>
      </c>
      <c r="H86" s="48">
        <v>0</v>
      </c>
      <c r="I86" s="48">
        <v>0</v>
      </c>
      <c r="J86" s="48">
        <v>0</v>
      </c>
      <c r="K86" s="72">
        <v>0</v>
      </c>
      <c r="L86" s="72">
        <v>0</v>
      </c>
      <c r="M86" s="73">
        <v>0</v>
      </c>
    </row>
    <row r="87" spans="1:13" ht="18.75" x14ac:dyDescent="0.25">
      <c r="A87" s="159" t="s">
        <v>64</v>
      </c>
      <c r="B87" s="160"/>
      <c r="C87" s="83">
        <v>0</v>
      </c>
      <c r="D87" s="47">
        <v>0</v>
      </c>
      <c r="E87" s="47">
        <v>0</v>
      </c>
      <c r="F87" s="47">
        <v>0</v>
      </c>
      <c r="G87" s="47">
        <v>0</v>
      </c>
      <c r="H87" s="48">
        <v>0</v>
      </c>
      <c r="I87" s="48">
        <v>0</v>
      </c>
      <c r="J87" s="48">
        <v>0</v>
      </c>
      <c r="K87" s="72">
        <v>0</v>
      </c>
      <c r="L87" s="72">
        <v>0</v>
      </c>
      <c r="M87" s="73">
        <v>0</v>
      </c>
    </row>
    <row r="88" spans="1:13" ht="19.5" thickBot="1" x14ac:dyDescent="0.3">
      <c r="A88" s="280" t="s">
        <v>23</v>
      </c>
      <c r="B88" s="281"/>
      <c r="C88" s="138">
        <f>+SUM(C83:C87)</f>
        <v>2731</v>
      </c>
      <c r="D88" s="144">
        <f t="shared" ref="D88:H88" si="4">+SUM(D83:D87)</f>
        <v>2313</v>
      </c>
      <c r="E88" s="144">
        <f t="shared" si="4"/>
        <v>1487</v>
      </c>
      <c r="F88" s="144">
        <f t="shared" si="4"/>
        <v>912</v>
      </c>
      <c r="G88" s="144">
        <f t="shared" si="4"/>
        <v>576</v>
      </c>
      <c r="H88" s="145">
        <f t="shared" si="4"/>
        <v>589</v>
      </c>
      <c r="I88" s="145">
        <f>+SUM(I83:I87)</f>
        <v>320</v>
      </c>
      <c r="J88" s="145">
        <f>+SUM(J83:J87)</f>
        <v>335</v>
      </c>
      <c r="K88" s="146">
        <f>+SUM(K83:K87)</f>
        <v>320</v>
      </c>
      <c r="L88" s="146">
        <f>+SUM(L83:L87)</f>
        <v>753</v>
      </c>
      <c r="M88" s="147">
        <f>+SUM(M83:M87)</f>
        <v>545</v>
      </c>
    </row>
    <row r="89" spans="1:13" ht="15.75" customHeight="1" x14ac:dyDescent="0.25">
      <c r="A89" s="26" t="s">
        <v>24</v>
      </c>
      <c r="H89" s="13"/>
      <c r="I89" s="13"/>
      <c r="J89" s="13"/>
      <c r="K89" s="13"/>
      <c r="L89" s="13"/>
      <c r="M89" s="45"/>
    </row>
    <row r="90" spans="1:13" x14ac:dyDescent="0.25">
      <c r="A90" s="26" t="s">
        <v>65</v>
      </c>
      <c r="G90" s="3"/>
      <c r="H90" s="3"/>
      <c r="I90" s="17"/>
      <c r="J90" s="17"/>
      <c r="K90" s="17"/>
      <c r="L90" s="17"/>
      <c r="M90" s="46"/>
    </row>
    <row r="91" spans="1:13" ht="18.75" x14ac:dyDescent="0.25">
      <c r="A91" s="16"/>
      <c r="G91" s="3"/>
      <c r="H91" s="3"/>
      <c r="I91" s="17"/>
      <c r="J91" s="17"/>
      <c r="K91" s="17"/>
      <c r="L91" s="17"/>
      <c r="M91" s="46"/>
    </row>
    <row r="92" spans="1:13" ht="21.75" thickBot="1" x14ac:dyDescent="0.3">
      <c r="A92" s="10" t="s">
        <v>66</v>
      </c>
    </row>
    <row r="93" spans="1:13" ht="19.5" thickBot="1" x14ac:dyDescent="0.3">
      <c r="A93" s="208" t="s">
        <v>67</v>
      </c>
      <c r="B93" s="209"/>
      <c r="C93" s="119">
        <v>2014</v>
      </c>
      <c r="D93" s="119">
        <v>2015</v>
      </c>
      <c r="E93" s="119">
        <v>2016</v>
      </c>
      <c r="F93" s="119">
        <v>2017</v>
      </c>
      <c r="G93" s="120">
        <v>2018</v>
      </c>
      <c r="H93" s="120">
        <v>2019</v>
      </c>
      <c r="I93" s="120">
        <v>2020</v>
      </c>
      <c r="J93" s="120">
        <v>2021</v>
      </c>
      <c r="K93" s="120">
        <v>2022</v>
      </c>
      <c r="L93" s="120">
        <v>2023</v>
      </c>
      <c r="M93" s="121">
        <v>2024</v>
      </c>
    </row>
    <row r="94" spans="1:13" ht="18.75" x14ac:dyDescent="0.25">
      <c r="A94" s="238" t="s">
        <v>130</v>
      </c>
      <c r="B94" s="239"/>
      <c r="C94" s="84">
        <v>986</v>
      </c>
      <c r="D94" s="85">
        <v>777</v>
      </c>
      <c r="E94" s="85">
        <v>516</v>
      </c>
      <c r="F94" s="85">
        <v>341</v>
      </c>
      <c r="G94" s="85">
        <v>236</v>
      </c>
      <c r="H94" s="86">
        <v>222</v>
      </c>
      <c r="I94" s="86">
        <v>141</v>
      </c>
      <c r="J94" s="80">
        <v>134</v>
      </c>
      <c r="K94" s="80">
        <v>117</v>
      </c>
      <c r="L94" s="80">
        <v>199</v>
      </c>
      <c r="M94" s="81">
        <v>136</v>
      </c>
    </row>
    <row r="95" spans="1:13" ht="18.75" x14ac:dyDescent="0.25">
      <c r="A95" s="226" t="s">
        <v>131</v>
      </c>
      <c r="B95" s="227"/>
      <c r="C95" s="62">
        <v>1745</v>
      </c>
      <c r="D95" s="15">
        <v>1536</v>
      </c>
      <c r="E95" s="15">
        <v>971</v>
      </c>
      <c r="F95" s="15">
        <v>571</v>
      </c>
      <c r="G95" s="15">
        <v>340</v>
      </c>
      <c r="H95" s="28">
        <v>367</v>
      </c>
      <c r="I95" s="28">
        <v>179</v>
      </c>
      <c r="J95" s="28">
        <v>201</v>
      </c>
      <c r="K95" s="32">
        <v>203</v>
      </c>
      <c r="L95" s="32">
        <v>554</v>
      </c>
      <c r="M95" s="82">
        <v>409</v>
      </c>
    </row>
    <row r="96" spans="1:13" ht="18.75" x14ac:dyDescent="0.25">
      <c r="A96" s="226" t="s">
        <v>132</v>
      </c>
      <c r="B96" s="227"/>
      <c r="C96" s="83">
        <v>0</v>
      </c>
      <c r="D96" s="47">
        <v>0</v>
      </c>
      <c r="E96" s="47">
        <v>0</v>
      </c>
      <c r="F96" s="47">
        <v>0</v>
      </c>
      <c r="G96" s="47">
        <v>0</v>
      </c>
      <c r="H96" s="48">
        <v>0</v>
      </c>
      <c r="I96" s="48">
        <v>0</v>
      </c>
      <c r="J96" s="48">
        <v>0</v>
      </c>
      <c r="K96" s="72">
        <v>0</v>
      </c>
      <c r="L96" s="72">
        <v>0</v>
      </c>
      <c r="M96" s="73">
        <v>0</v>
      </c>
    </row>
    <row r="97" spans="1:38" ht="19.5" thickBot="1" x14ac:dyDescent="0.3">
      <c r="A97" s="230" t="s">
        <v>23</v>
      </c>
      <c r="B97" s="231"/>
      <c r="C97" s="138">
        <f t="shared" ref="C97:M97" si="5">+SUM(C94:C96)</f>
        <v>2731</v>
      </c>
      <c r="D97" s="138">
        <f t="shared" si="5"/>
        <v>2313</v>
      </c>
      <c r="E97" s="138">
        <f t="shared" si="5"/>
        <v>1487</v>
      </c>
      <c r="F97" s="138">
        <f t="shared" si="5"/>
        <v>912</v>
      </c>
      <c r="G97" s="138">
        <f t="shared" si="5"/>
        <v>576</v>
      </c>
      <c r="H97" s="138">
        <f t="shared" si="5"/>
        <v>589</v>
      </c>
      <c r="I97" s="138">
        <f t="shared" si="5"/>
        <v>320</v>
      </c>
      <c r="J97" s="138">
        <f t="shared" si="5"/>
        <v>335</v>
      </c>
      <c r="K97" s="138">
        <f t="shared" si="5"/>
        <v>320</v>
      </c>
      <c r="L97" s="138">
        <f t="shared" si="5"/>
        <v>753</v>
      </c>
      <c r="M97" s="147">
        <f t="shared" si="5"/>
        <v>545</v>
      </c>
    </row>
    <row r="98" spans="1:38" ht="15.75" customHeight="1" x14ac:dyDescent="0.25">
      <c r="A98" s="26" t="s">
        <v>24</v>
      </c>
      <c r="H98" s="13"/>
      <c r="I98" s="13"/>
      <c r="J98" s="13"/>
      <c r="K98" s="13"/>
      <c r="L98" s="13"/>
      <c r="M98" s="45"/>
    </row>
    <row r="99" spans="1:38" ht="15.75" customHeight="1" x14ac:dyDescent="0.25"/>
    <row r="100" spans="1:38" ht="21.75" thickBot="1" x14ac:dyDescent="0.3">
      <c r="A100" s="10" t="s">
        <v>70</v>
      </c>
    </row>
    <row r="101" spans="1:38" ht="19.5" thickBot="1" x14ac:dyDescent="0.3">
      <c r="A101" s="208" t="s">
        <v>71</v>
      </c>
      <c r="B101" s="209"/>
      <c r="C101" s="127">
        <v>2017</v>
      </c>
      <c r="D101" s="124">
        <v>2018</v>
      </c>
      <c r="E101" s="124">
        <v>2019</v>
      </c>
      <c r="F101" s="124">
        <v>2020</v>
      </c>
      <c r="G101" s="124">
        <v>2021</v>
      </c>
      <c r="H101" s="124">
        <v>2022</v>
      </c>
      <c r="I101" s="128">
        <v>2023</v>
      </c>
      <c r="M101" s="1"/>
      <c r="N101" s="42"/>
      <c r="W101" s="20"/>
      <c r="AL101" s="3"/>
    </row>
    <row r="102" spans="1:38" ht="18.75" x14ac:dyDescent="0.25">
      <c r="A102" s="232" t="s">
        <v>72</v>
      </c>
      <c r="B102" s="233"/>
      <c r="C102" s="168">
        <v>0.3</v>
      </c>
      <c r="D102" s="168">
        <v>0.25340599455040874</v>
      </c>
      <c r="E102" s="168">
        <v>0.20508166969147004</v>
      </c>
      <c r="F102" s="168">
        <v>0.23758865248226951</v>
      </c>
      <c r="G102" s="168">
        <v>0.30351437699680511</v>
      </c>
      <c r="H102" s="168">
        <v>0.22424242424242424</v>
      </c>
      <c r="I102" s="169">
        <v>0.17981072555205047</v>
      </c>
      <c r="M102" s="1"/>
      <c r="N102" s="42"/>
      <c r="W102" s="20"/>
      <c r="AL102" s="3"/>
    </row>
    <row r="103" spans="1:38" ht="18.75" x14ac:dyDescent="0.25">
      <c r="A103" s="226" t="s">
        <v>29</v>
      </c>
      <c r="B103" s="227"/>
      <c r="C103" s="168" t="s">
        <v>135</v>
      </c>
      <c r="D103" s="168" t="s">
        <v>135</v>
      </c>
      <c r="E103" s="168" t="s">
        <v>135</v>
      </c>
      <c r="F103" s="168" t="s">
        <v>135</v>
      </c>
      <c r="G103" s="168" t="s">
        <v>135</v>
      </c>
      <c r="H103" s="168" t="s">
        <v>135</v>
      </c>
      <c r="I103" s="169" t="s">
        <v>135</v>
      </c>
      <c r="M103" s="1"/>
      <c r="N103" s="42"/>
      <c r="W103" s="20"/>
      <c r="AL103" s="3"/>
    </row>
    <row r="104" spans="1:38" ht="19.5" thickBot="1" x14ac:dyDescent="0.3">
      <c r="A104" s="230" t="s">
        <v>73</v>
      </c>
      <c r="B104" s="231"/>
      <c r="C104" s="142">
        <v>0.3</v>
      </c>
      <c r="D104" s="142">
        <v>0.25340599455040874</v>
      </c>
      <c r="E104" s="142">
        <v>0.20508166969147004</v>
      </c>
      <c r="F104" s="142">
        <v>0.23758865248226951</v>
      </c>
      <c r="G104" s="142">
        <v>0.30351437699680511</v>
      </c>
      <c r="H104" s="142">
        <v>0.22424242424242424</v>
      </c>
      <c r="I104" s="143">
        <v>0.17981072555205047</v>
      </c>
      <c r="M104" s="1"/>
      <c r="N104" s="42"/>
      <c r="W104" s="20"/>
      <c r="AL104" s="3"/>
    </row>
    <row r="105" spans="1:38" ht="15.75" customHeight="1" x14ac:dyDescent="0.25">
      <c r="A105" s="26" t="s">
        <v>74</v>
      </c>
    </row>
    <row r="106" spans="1:38" x14ac:dyDescent="0.25"/>
    <row r="107" spans="1:38" x14ac:dyDescent="0.25"/>
    <row r="108" spans="1:38" ht="21.75" thickBot="1" x14ac:dyDescent="0.3">
      <c r="A108" s="10" t="s">
        <v>75</v>
      </c>
      <c r="G108" s="10" t="s">
        <v>76</v>
      </c>
    </row>
    <row r="109" spans="1:38" ht="19.5" thickBot="1" x14ac:dyDescent="0.3">
      <c r="A109" s="208" t="s">
        <v>26</v>
      </c>
      <c r="B109" s="209"/>
      <c r="C109" s="129" t="s">
        <v>77</v>
      </c>
      <c r="D109" s="130" t="s">
        <v>78</v>
      </c>
      <c r="E109" s="131" t="s">
        <v>79</v>
      </c>
      <c r="G109" s="208" t="s">
        <v>80</v>
      </c>
      <c r="H109" s="228"/>
      <c r="I109" s="167" t="s">
        <v>81</v>
      </c>
      <c r="J109"/>
    </row>
    <row r="110" spans="1:38" ht="18.75" x14ac:dyDescent="0.25">
      <c r="A110" s="202" t="s">
        <v>27</v>
      </c>
      <c r="B110" s="282"/>
      <c r="C110" s="19">
        <f t="shared" ref="C110:C115" si="6">M41</f>
        <v>105</v>
      </c>
      <c r="D110" s="87">
        <v>0</v>
      </c>
      <c r="E110" s="88">
        <f>+IF(C110="-","-",(D110/C110))</f>
        <v>0</v>
      </c>
      <c r="G110" s="202" t="s">
        <v>27</v>
      </c>
      <c r="H110" s="203"/>
      <c r="I110" s="90">
        <v>4</v>
      </c>
      <c r="J110"/>
    </row>
    <row r="111" spans="1:38" ht="18.75" x14ac:dyDescent="0.25">
      <c r="A111" s="222" t="s">
        <v>28</v>
      </c>
      <c r="B111" s="229"/>
      <c r="C111" s="62">
        <f t="shared" si="6"/>
        <v>440</v>
      </c>
      <c r="D111" s="89">
        <v>0</v>
      </c>
      <c r="E111" s="88">
        <f t="shared" ref="E111:E115" si="7">+IF(C111="-","-",(D111/C111))</f>
        <v>0</v>
      </c>
      <c r="G111" s="222" t="s">
        <v>28</v>
      </c>
      <c r="H111" s="223"/>
      <c r="I111" s="91">
        <v>9</v>
      </c>
      <c r="J111"/>
    </row>
    <row r="112" spans="1:38" ht="18.75" x14ac:dyDescent="0.25">
      <c r="A112" s="222" t="s">
        <v>29</v>
      </c>
      <c r="B112" s="229"/>
      <c r="C112" s="62" t="str">
        <f t="shared" si="6"/>
        <v>-</v>
      </c>
      <c r="D112" s="89">
        <v>0</v>
      </c>
      <c r="E112" s="88" t="str">
        <f t="shared" si="7"/>
        <v>-</v>
      </c>
      <c r="G112" s="222" t="s">
        <v>29</v>
      </c>
      <c r="H112" s="223"/>
      <c r="I112" s="91">
        <v>0</v>
      </c>
      <c r="J112"/>
    </row>
    <row r="113" spans="1:10" ht="18.75" x14ac:dyDescent="0.25">
      <c r="A113" s="222" t="s">
        <v>30</v>
      </c>
      <c r="B113" s="229"/>
      <c r="C113" s="62" t="str">
        <f t="shared" si="6"/>
        <v>-</v>
      </c>
      <c r="D113" s="89">
        <v>0</v>
      </c>
      <c r="E113" s="88" t="str">
        <f t="shared" si="7"/>
        <v>-</v>
      </c>
      <c r="G113" s="222" t="s">
        <v>30</v>
      </c>
      <c r="H113" s="223"/>
      <c r="I113" s="91">
        <v>0</v>
      </c>
      <c r="J113"/>
    </row>
    <row r="114" spans="1:10" ht="18.75" x14ac:dyDescent="0.25">
      <c r="A114" s="222" t="s">
        <v>31</v>
      </c>
      <c r="B114" s="229"/>
      <c r="C114" s="62" t="str">
        <f t="shared" si="6"/>
        <v>-</v>
      </c>
      <c r="D114" s="89">
        <v>0</v>
      </c>
      <c r="E114" s="88" t="str">
        <f t="shared" si="7"/>
        <v>-</v>
      </c>
      <c r="G114" s="222" t="s">
        <v>31</v>
      </c>
      <c r="H114" s="223"/>
      <c r="I114" s="91">
        <v>0</v>
      </c>
      <c r="J114"/>
    </row>
    <row r="115" spans="1:10" ht="18.75" x14ac:dyDescent="0.25">
      <c r="A115" s="222" t="s">
        <v>32</v>
      </c>
      <c r="B115" s="229"/>
      <c r="C115" s="62" t="str">
        <f t="shared" si="6"/>
        <v>-</v>
      </c>
      <c r="D115" s="89">
        <v>0</v>
      </c>
      <c r="E115" s="88" t="str">
        <f t="shared" si="7"/>
        <v>-</v>
      </c>
      <c r="G115" s="222" t="s">
        <v>32</v>
      </c>
      <c r="H115" s="223"/>
      <c r="I115" s="91">
        <v>0</v>
      </c>
      <c r="J115"/>
    </row>
    <row r="116" spans="1:10" ht="19.5" thickBot="1" x14ac:dyDescent="0.3">
      <c r="A116" s="249" t="s">
        <v>23</v>
      </c>
      <c r="B116" s="283"/>
      <c r="C116" s="138">
        <f>+SUM(C110:C115)</f>
        <v>545</v>
      </c>
      <c r="D116" s="139">
        <f>+SUM(D110:D115)</f>
        <v>0</v>
      </c>
      <c r="E116" s="140">
        <f>+IF(C116="-","-",(D116/C116))</f>
        <v>0</v>
      </c>
      <c r="G116" s="249" t="s">
        <v>23</v>
      </c>
      <c r="H116" s="250"/>
      <c r="I116" s="141">
        <f>+SUM(I110:I115)</f>
        <v>13</v>
      </c>
      <c r="J116"/>
    </row>
    <row r="117" spans="1:10" ht="15.75" customHeight="1" x14ac:dyDescent="0.25">
      <c r="A117" s="26" t="s">
        <v>82</v>
      </c>
      <c r="G117" s="26" t="s">
        <v>24</v>
      </c>
    </row>
    <row r="118" spans="1:10" ht="10.5" customHeight="1" x14ac:dyDescent="0.25">
      <c r="A118" s="8"/>
    </row>
    <row r="119" spans="1:10" ht="10.5" customHeight="1" x14ac:dyDescent="0.25"/>
    <row r="120" spans="1:10" ht="21" x14ac:dyDescent="0.25">
      <c r="A120" s="10" t="s">
        <v>83</v>
      </c>
    </row>
    <row r="121" spans="1:10" ht="21" x14ac:dyDescent="0.25">
      <c r="A121" s="10"/>
    </row>
    <row r="122" spans="1:10" ht="19.5" thickBot="1" x14ac:dyDescent="0.3">
      <c r="A122" s="16" t="s">
        <v>84</v>
      </c>
      <c r="B122" s="18"/>
      <c r="C122" s="18"/>
      <c r="D122" s="18"/>
      <c r="E122" s="18"/>
      <c r="F122" s="18"/>
      <c r="G122" s="18"/>
      <c r="H122" s="18"/>
    </row>
    <row r="123" spans="1:10" ht="24.75" customHeight="1" thickBot="1" x14ac:dyDescent="0.3">
      <c r="A123" s="132" t="s">
        <v>85</v>
      </c>
      <c r="B123" s="133" t="s">
        <v>86</v>
      </c>
      <c r="C123" s="251" t="s">
        <v>87</v>
      </c>
      <c r="D123" s="252"/>
      <c r="E123" s="251" t="s">
        <v>88</v>
      </c>
      <c r="F123" s="273"/>
      <c r="G123" s="208" t="s">
        <v>89</v>
      </c>
      <c r="H123" s="209"/>
    </row>
    <row r="124" spans="1:10" ht="18.75" x14ac:dyDescent="0.25">
      <c r="A124" s="247">
        <v>2018</v>
      </c>
      <c r="B124" s="97">
        <v>1</v>
      </c>
      <c r="C124" s="96">
        <v>398</v>
      </c>
      <c r="D124" s="224">
        <f>+C124+C125</f>
        <v>572</v>
      </c>
      <c r="E124" s="96">
        <v>374</v>
      </c>
      <c r="F124" s="224">
        <f>+E124+E125</f>
        <v>502</v>
      </c>
      <c r="G124" s="66">
        <v>109</v>
      </c>
      <c r="H124" s="234">
        <f>+G124+G125</f>
        <v>236</v>
      </c>
    </row>
    <row r="125" spans="1:10" ht="18.75" x14ac:dyDescent="0.25">
      <c r="A125" s="248"/>
      <c r="B125" s="98">
        <v>2</v>
      </c>
      <c r="C125" s="92">
        <v>174</v>
      </c>
      <c r="D125" s="225"/>
      <c r="E125" s="92">
        <v>128</v>
      </c>
      <c r="F125" s="225"/>
      <c r="G125" s="92">
        <v>127</v>
      </c>
      <c r="H125" s="225"/>
    </row>
    <row r="126" spans="1:10" ht="18.75" x14ac:dyDescent="0.25">
      <c r="A126" s="247">
        <v>2019</v>
      </c>
      <c r="B126" s="99">
        <v>1</v>
      </c>
      <c r="C126" s="93">
        <v>140</v>
      </c>
      <c r="D126" s="235">
        <f>+C126+C127</f>
        <v>262</v>
      </c>
      <c r="E126" s="93">
        <v>119</v>
      </c>
      <c r="F126" s="235">
        <f>+E126+E127</f>
        <v>241</v>
      </c>
      <c r="G126" s="93">
        <v>119</v>
      </c>
      <c r="H126" s="235">
        <f>+G126+G127</f>
        <v>237</v>
      </c>
    </row>
    <row r="127" spans="1:10" ht="18.75" x14ac:dyDescent="0.25">
      <c r="A127" s="248"/>
      <c r="B127" s="98">
        <v>2</v>
      </c>
      <c r="C127" s="92">
        <v>122</v>
      </c>
      <c r="D127" s="225"/>
      <c r="E127" s="92">
        <v>122</v>
      </c>
      <c r="F127" s="225"/>
      <c r="G127" s="92">
        <v>118</v>
      </c>
      <c r="H127" s="225"/>
    </row>
    <row r="128" spans="1:10" ht="18.75" x14ac:dyDescent="0.25">
      <c r="A128" s="247">
        <v>2020</v>
      </c>
      <c r="B128" s="99">
        <v>1</v>
      </c>
      <c r="C128" s="93">
        <v>79</v>
      </c>
      <c r="D128" s="235">
        <f>+C128+C129</f>
        <v>136</v>
      </c>
      <c r="E128" s="93">
        <v>75</v>
      </c>
      <c r="F128" s="235">
        <f>+E128+E129</f>
        <v>132</v>
      </c>
      <c r="G128" s="93">
        <v>68</v>
      </c>
      <c r="H128" s="235">
        <f>+G128+G129</f>
        <v>125</v>
      </c>
    </row>
    <row r="129" spans="1:37" ht="18.75" x14ac:dyDescent="0.25">
      <c r="A129" s="248"/>
      <c r="B129" s="98">
        <v>2</v>
      </c>
      <c r="C129" s="92">
        <v>57</v>
      </c>
      <c r="D129" s="225"/>
      <c r="E129" s="92">
        <v>57</v>
      </c>
      <c r="F129" s="225"/>
      <c r="G129" s="92">
        <v>57</v>
      </c>
      <c r="H129" s="225"/>
    </row>
    <row r="130" spans="1:37" ht="18.75" x14ac:dyDescent="0.25">
      <c r="A130" s="247">
        <v>2021</v>
      </c>
      <c r="B130" s="99">
        <v>1</v>
      </c>
      <c r="C130" s="93">
        <v>174</v>
      </c>
      <c r="D130" s="235">
        <f>+C130+C131</f>
        <v>305</v>
      </c>
      <c r="E130" s="93">
        <v>174</v>
      </c>
      <c r="F130" s="235">
        <f>+E130+E131</f>
        <v>305</v>
      </c>
      <c r="G130" s="93">
        <v>163</v>
      </c>
      <c r="H130" s="235">
        <f>+G130+G131</f>
        <v>294</v>
      </c>
    </row>
    <row r="131" spans="1:37" ht="18.75" x14ac:dyDescent="0.25">
      <c r="A131" s="248"/>
      <c r="B131" s="98">
        <v>2</v>
      </c>
      <c r="C131" s="92">
        <v>131</v>
      </c>
      <c r="D131" s="225"/>
      <c r="E131" s="92">
        <v>131</v>
      </c>
      <c r="F131" s="225"/>
      <c r="G131" s="92">
        <v>131</v>
      </c>
      <c r="H131" s="225"/>
    </row>
    <row r="132" spans="1:37" ht="18.75" x14ac:dyDescent="0.25">
      <c r="A132" s="247">
        <v>2022</v>
      </c>
      <c r="B132" s="99">
        <v>1</v>
      </c>
      <c r="C132" s="93">
        <v>151</v>
      </c>
      <c r="D132" s="235">
        <f>+C132+C133</f>
        <v>542</v>
      </c>
      <c r="E132" s="93">
        <v>151</v>
      </c>
      <c r="F132" s="235">
        <f>+E132+E133</f>
        <v>541</v>
      </c>
      <c r="G132" s="93">
        <v>147</v>
      </c>
      <c r="H132" s="235">
        <f>+G132+G133</f>
        <v>535</v>
      </c>
    </row>
    <row r="133" spans="1:37" ht="18.75" x14ac:dyDescent="0.25">
      <c r="A133" s="248"/>
      <c r="B133" s="98">
        <v>2</v>
      </c>
      <c r="C133" s="92">
        <v>391</v>
      </c>
      <c r="D133" s="225"/>
      <c r="E133" s="92">
        <v>390</v>
      </c>
      <c r="F133" s="225"/>
      <c r="G133" s="92">
        <v>388</v>
      </c>
      <c r="H133" s="225"/>
    </row>
    <row r="134" spans="1:37" ht="18.75" x14ac:dyDescent="0.25">
      <c r="A134" s="247">
        <v>2023</v>
      </c>
      <c r="B134" s="99">
        <v>1</v>
      </c>
      <c r="C134" s="93">
        <v>269</v>
      </c>
      <c r="D134" s="235">
        <f>+C134+C135</f>
        <v>347</v>
      </c>
      <c r="E134" s="93">
        <v>267</v>
      </c>
      <c r="F134" s="235">
        <f>+E134+E135</f>
        <v>344</v>
      </c>
      <c r="G134" s="93">
        <v>267</v>
      </c>
      <c r="H134" s="235">
        <f>+G134+G135</f>
        <v>344</v>
      </c>
    </row>
    <row r="135" spans="1:37" ht="18.75" x14ac:dyDescent="0.25">
      <c r="A135" s="248"/>
      <c r="B135" s="98">
        <v>2</v>
      </c>
      <c r="C135" s="92">
        <v>78</v>
      </c>
      <c r="D135" s="225"/>
      <c r="E135" s="92">
        <v>77</v>
      </c>
      <c r="F135" s="225"/>
      <c r="G135" s="92">
        <v>77</v>
      </c>
      <c r="H135" s="225"/>
    </row>
    <row r="136" spans="1:37" ht="18.75" x14ac:dyDescent="0.25">
      <c r="A136" s="271">
        <v>2024</v>
      </c>
      <c r="B136" s="100">
        <v>1</v>
      </c>
      <c r="C136" s="94">
        <v>79</v>
      </c>
      <c r="D136" s="236">
        <f>+C136+C137</f>
        <v>146</v>
      </c>
      <c r="E136" s="94">
        <v>79</v>
      </c>
      <c r="F136" s="236">
        <f>+E136+E137</f>
        <v>146</v>
      </c>
      <c r="G136" s="94">
        <v>77</v>
      </c>
      <c r="H136" s="236">
        <f>+G136+G137</f>
        <v>144</v>
      </c>
    </row>
    <row r="137" spans="1:37" ht="19.5" thickBot="1" x14ac:dyDescent="0.3">
      <c r="A137" s="272"/>
      <c r="B137" s="101">
        <v>2</v>
      </c>
      <c r="C137" s="95">
        <v>67</v>
      </c>
      <c r="D137" s="237"/>
      <c r="E137" s="95">
        <v>67</v>
      </c>
      <c r="F137" s="237"/>
      <c r="G137" s="95">
        <v>67</v>
      </c>
      <c r="H137" s="237"/>
    </row>
    <row r="138" spans="1:37" ht="15.75" customHeight="1" x14ac:dyDescent="0.25">
      <c r="A138" s="293" t="s">
        <v>90</v>
      </c>
      <c r="B138" s="293"/>
      <c r="C138" s="293"/>
      <c r="D138" s="293"/>
      <c r="E138" s="293"/>
      <c r="F138" s="293"/>
      <c r="G138" s="293"/>
      <c r="H138" s="293"/>
      <c r="N138" s="42"/>
    </row>
    <row r="139" spans="1:37" ht="15.75" customHeight="1" x14ac:dyDescent="0.25">
      <c r="N139" s="42"/>
    </row>
    <row r="140" spans="1:37" ht="19.5" thickBot="1" x14ac:dyDescent="0.3">
      <c r="A140" s="16" t="s">
        <v>91</v>
      </c>
      <c r="B140" s="18"/>
      <c r="C140" s="18"/>
      <c r="D140" s="18"/>
      <c r="E140" s="18"/>
      <c r="F140" s="18"/>
      <c r="G140" s="18"/>
      <c r="N140" s="42"/>
    </row>
    <row r="141" spans="1:37" ht="46.5" customHeight="1" thickBot="1" x14ac:dyDescent="0.3">
      <c r="A141" s="134" t="s">
        <v>85</v>
      </c>
      <c r="B141" s="134" t="s">
        <v>92</v>
      </c>
      <c r="C141" s="134" t="s">
        <v>93</v>
      </c>
      <c r="D141" s="134" t="s">
        <v>94</v>
      </c>
      <c r="E141" s="134" t="s">
        <v>95</v>
      </c>
      <c r="F141" s="134" t="s">
        <v>30</v>
      </c>
      <c r="G141" s="134" t="s">
        <v>31</v>
      </c>
      <c r="H141" s="134" t="s">
        <v>96</v>
      </c>
      <c r="I141" s="134" t="s">
        <v>81</v>
      </c>
      <c r="J141" s="174"/>
      <c r="K141" s="174"/>
      <c r="L141" s="174"/>
      <c r="M141" s="174"/>
      <c r="N141" s="174"/>
      <c r="O141" s="174"/>
      <c r="P141" s="3"/>
      <c r="Q141" s="3"/>
      <c r="R141" s="3"/>
      <c r="S141" s="3"/>
      <c r="T141" s="3"/>
      <c r="U141" s="3"/>
      <c r="V141" s="3"/>
      <c r="AK141" s="1"/>
    </row>
    <row r="142" spans="1:37" ht="18.75" x14ac:dyDescent="0.25">
      <c r="A142" s="247">
        <v>2018</v>
      </c>
      <c r="B142" s="179">
        <f t="shared" ref="B142:H142" si="8">M142</f>
        <v>0</v>
      </c>
      <c r="C142" s="180">
        <f t="shared" si="8"/>
        <v>0</v>
      </c>
      <c r="D142" s="180">
        <f t="shared" si="8"/>
        <v>1</v>
      </c>
      <c r="E142" s="180">
        <f t="shared" si="8"/>
        <v>16</v>
      </c>
      <c r="F142" s="180">
        <f t="shared" si="8"/>
        <v>8</v>
      </c>
      <c r="G142" s="180">
        <f t="shared" si="8"/>
        <v>1</v>
      </c>
      <c r="H142" s="180">
        <f t="shared" si="8"/>
        <v>0</v>
      </c>
      <c r="I142" s="269">
        <f>+SUM(B142:H142)</f>
        <v>26</v>
      </c>
      <c r="J142" s="174"/>
      <c r="K142" s="174"/>
      <c r="L142" s="174"/>
      <c r="M142" s="174">
        <v>0</v>
      </c>
      <c r="N142" s="174">
        <v>0</v>
      </c>
      <c r="O142" s="174">
        <v>1</v>
      </c>
      <c r="P142" s="22">
        <v>16</v>
      </c>
      <c r="Q142" s="22">
        <v>8</v>
      </c>
      <c r="R142" s="22">
        <v>1</v>
      </c>
      <c r="S142" s="22">
        <v>0</v>
      </c>
      <c r="T142" s="22">
        <v>0</v>
      </c>
      <c r="U142" s="22"/>
      <c r="V142" s="22"/>
      <c r="W142" s="22"/>
      <c r="X142" s="22"/>
      <c r="Y142" s="22"/>
      <c r="Z142" s="22"/>
      <c r="AA142" s="22"/>
      <c r="AK142" s="1"/>
    </row>
    <row r="143" spans="1:37" ht="18.75" x14ac:dyDescent="0.25">
      <c r="A143" s="248"/>
      <c r="B143" s="103">
        <f t="shared" ref="B143:H143" si="9">+IF($I$142=0,"",(B142/$I$142))</f>
        <v>0</v>
      </c>
      <c r="C143" s="104">
        <f t="shared" si="9"/>
        <v>0</v>
      </c>
      <c r="D143" s="104">
        <f t="shared" si="9"/>
        <v>3.8461538461538464E-2</v>
      </c>
      <c r="E143" s="104">
        <f t="shared" si="9"/>
        <v>0.61538461538461542</v>
      </c>
      <c r="F143" s="104">
        <f t="shared" si="9"/>
        <v>0.30769230769230771</v>
      </c>
      <c r="G143" s="104">
        <f t="shared" si="9"/>
        <v>3.8461538461538464E-2</v>
      </c>
      <c r="H143" s="104">
        <f t="shared" si="9"/>
        <v>0</v>
      </c>
      <c r="I143" s="270"/>
      <c r="J143" s="174"/>
      <c r="K143" s="174"/>
      <c r="L143" s="174"/>
      <c r="M143" s="174">
        <v>0</v>
      </c>
      <c r="N143" s="174">
        <v>0</v>
      </c>
      <c r="O143" s="174">
        <v>1</v>
      </c>
      <c r="P143" s="22">
        <v>13</v>
      </c>
      <c r="Q143" s="22">
        <v>9</v>
      </c>
      <c r="R143" s="22">
        <v>4</v>
      </c>
      <c r="S143" s="22">
        <v>0</v>
      </c>
      <c r="T143" s="22">
        <v>0</v>
      </c>
      <c r="U143" s="22"/>
      <c r="V143" s="22"/>
      <c r="W143" s="22"/>
      <c r="X143" s="22"/>
      <c r="Y143" s="22"/>
      <c r="Z143" s="22"/>
      <c r="AA143" s="22"/>
      <c r="AK143" s="1"/>
    </row>
    <row r="144" spans="1:37" ht="18.75" x14ac:dyDescent="0.25">
      <c r="A144" s="247">
        <v>2019</v>
      </c>
      <c r="B144" s="181">
        <f t="shared" ref="B144:H144" si="10">M143</f>
        <v>0</v>
      </c>
      <c r="C144" s="182">
        <f t="shared" si="10"/>
        <v>0</v>
      </c>
      <c r="D144" s="182">
        <f t="shared" si="10"/>
        <v>1</v>
      </c>
      <c r="E144" s="182">
        <f t="shared" si="10"/>
        <v>13</v>
      </c>
      <c r="F144" s="182">
        <f t="shared" si="10"/>
        <v>9</v>
      </c>
      <c r="G144" s="182">
        <f t="shared" si="10"/>
        <v>4</v>
      </c>
      <c r="H144" s="182">
        <f t="shared" si="10"/>
        <v>0</v>
      </c>
      <c r="I144" s="218">
        <f>+SUM(B144:H144)</f>
        <v>27</v>
      </c>
      <c r="J144" s="174"/>
      <c r="K144" s="174"/>
      <c r="L144" s="174"/>
      <c r="M144" s="174">
        <v>0</v>
      </c>
      <c r="N144" s="174">
        <v>0</v>
      </c>
      <c r="O144" s="174">
        <v>0</v>
      </c>
      <c r="P144" s="22">
        <v>9</v>
      </c>
      <c r="Q144" s="22">
        <v>6</v>
      </c>
      <c r="R144" s="22">
        <v>0</v>
      </c>
      <c r="S144" s="22">
        <v>0</v>
      </c>
      <c r="T144" s="22">
        <v>0</v>
      </c>
      <c r="U144" s="22"/>
      <c r="V144" s="22"/>
      <c r="W144" s="22"/>
      <c r="X144" s="22"/>
      <c r="Y144" s="22"/>
      <c r="Z144" s="22"/>
      <c r="AA144" s="22"/>
      <c r="AK144" s="1"/>
    </row>
    <row r="145" spans="1:37" ht="18.75" x14ac:dyDescent="0.25">
      <c r="A145" s="248"/>
      <c r="B145" s="107">
        <f t="shared" ref="B145:H145" si="11">+IF($I$144=0,"",(B144/$I$144))</f>
        <v>0</v>
      </c>
      <c r="C145" s="108">
        <f t="shared" si="11"/>
        <v>0</v>
      </c>
      <c r="D145" s="108">
        <f t="shared" si="11"/>
        <v>3.7037037037037035E-2</v>
      </c>
      <c r="E145" s="108">
        <f t="shared" si="11"/>
        <v>0.48148148148148145</v>
      </c>
      <c r="F145" s="108">
        <f t="shared" si="11"/>
        <v>0.33333333333333331</v>
      </c>
      <c r="G145" s="108">
        <f t="shared" si="11"/>
        <v>0.14814814814814814</v>
      </c>
      <c r="H145" s="108">
        <f t="shared" si="11"/>
        <v>0</v>
      </c>
      <c r="I145" s="219"/>
      <c r="J145" s="174"/>
      <c r="K145" s="174"/>
      <c r="L145" s="174"/>
      <c r="M145" s="174">
        <v>0</v>
      </c>
      <c r="N145" s="174">
        <v>0</v>
      </c>
      <c r="O145" s="174">
        <v>0</v>
      </c>
      <c r="P145" s="3">
        <v>8</v>
      </c>
      <c r="Q145" s="3">
        <v>4</v>
      </c>
      <c r="R145" s="3">
        <v>2</v>
      </c>
      <c r="S145" s="3">
        <v>0</v>
      </c>
      <c r="T145" s="3">
        <v>0</v>
      </c>
      <c r="U145" s="3"/>
      <c r="V145" s="3"/>
      <c r="AK145" s="1"/>
    </row>
    <row r="146" spans="1:37" ht="18.75" x14ac:dyDescent="0.25">
      <c r="A146" s="247">
        <v>2020</v>
      </c>
      <c r="B146" s="105">
        <f t="shared" ref="B146:H146" si="12">M144</f>
        <v>0</v>
      </c>
      <c r="C146" s="106">
        <f t="shared" si="12"/>
        <v>0</v>
      </c>
      <c r="D146" s="106">
        <f t="shared" si="12"/>
        <v>0</v>
      </c>
      <c r="E146" s="106">
        <f t="shared" si="12"/>
        <v>9</v>
      </c>
      <c r="F146" s="106">
        <f t="shared" si="12"/>
        <v>6</v>
      </c>
      <c r="G146" s="106">
        <f t="shared" si="12"/>
        <v>0</v>
      </c>
      <c r="H146" s="106">
        <f t="shared" si="12"/>
        <v>0</v>
      </c>
      <c r="I146" s="218">
        <f>+SUM(B146:H146)</f>
        <v>15</v>
      </c>
      <c r="J146" s="174"/>
      <c r="K146" s="174"/>
      <c r="L146" s="174"/>
      <c r="M146" s="174">
        <v>0</v>
      </c>
      <c r="N146" s="174">
        <v>0</v>
      </c>
      <c r="O146" s="174">
        <v>0</v>
      </c>
      <c r="P146" s="3">
        <v>9</v>
      </c>
      <c r="Q146" s="3">
        <v>4</v>
      </c>
      <c r="R146" s="3">
        <v>2</v>
      </c>
      <c r="S146" s="3">
        <v>0</v>
      </c>
      <c r="T146" s="3">
        <v>0</v>
      </c>
      <c r="U146" s="3"/>
      <c r="V146" s="3"/>
      <c r="AK146" s="1"/>
    </row>
    <row r="147" spans="1:37" ht="18.75" x14ac:dyDescent="0.25">
      <c r="A147" s="248"/>
      <c r="B147" s="107">
        <f t="shared" ref="B147:H147" si="13">+IF($I$146=0,"",(B146/$I$146))</f>
        <v>0</v>
      </c>
      <c r="C147" s="108">
        <f t="shared" si="13"/>
        <v>0</v>
      </c>
      <c r="D147" s="108">
        <f t="shared" si="13"/>
        <v>0</v>
      </c>
      <c r="E147" s="108">
        <f t="shared" si="13"/>
        <v>0.6</v>
      </c>
      <c r="F147" s="108">
        <f t="shared" si="13"/>
        <v>0.4</v>
      </c>
      <c r="G147" s="108">
        <f t="shared" si="13"/>
        <v>0</v>
      </c>
      <c r="H147" s="108">
        <f t="shared" si="13"/>
        <v>0</v>
      </c>
      <c r="I147" s="219"/>
      <c r="J147" s="174"/>
      <c r="K147" s="174"/>
      <c r="L147" s="174"/>
      <c r="M147" s="174">
        <v>0</v>
      </c>
      <c r="N147" s="174">
        <v>0</v>
      </c>
      <c r="O147" s="174">
        <v>1</v>
      </c>
      <c r="P147" s="3">
        <v>10</v>
      </c>
      <c r="Q147" s="3">
        <v>6</v>
      </c>
      <c r="R147" s="3">
        <v>1</v>
      </c>
      <c r="S147" s="3">
        <v>0</v>
      </c>
      <c r="T147" s="3"/>
      <c r="U147" s="3"/>
      <c r="V147" s="3"/>
      <c r="AK147" s="1"/>
    </row>
    <row r="148" spans="1:37" ht="18.75" x14ac:dyDescent="0.25">
      <c r="A148" s="247">
        <v>2021</v>
      </c>
      <c r="B148" s="105">
        <f t="shared" ref="B148:H148" si="14">M145</f>
        <v>0</v>
      </c>
      <c r="C148" s="106">
        <f t="shared" si="14"/>
        <v>0</v>
      </c>
      <c r="D148" s="106">
        <f t="shared" si="14"/>
        <v>0</v>
      </c>
      <c r="E148" s="106">
        <f t="shared" si="14"/>
        <v>8</v>
      </c>
      <c r="F148" s="106">
        <f t="shared" si="14"/>
        <v>4</v>
      </c>
      <c r="G148" s="106">
        <f t="shared" si="14"/>
        <v>2</v>
      </c>
      <c r="H148" s="106">
        <f t="shared" si="14"/>
        <v>0</v>
      </c>
      <c r="I148" s="218">
        <f>+SUM(B148:H148)</f>
        <v>14</v>
      </c>
      <c r="J148" s="174"/>
      <c r="K148" s="174"/>
      <c r="L148" s="174"/>
      <c r="M148" s="174">
        <v>0</v>
      </c>
      <c r="N148" s="174">
        <v>0</v>
      </c>
      <c r="O148" s="174">
        <v>0</v>
      </c>
      <c r="P148" s="3">
        <v>7</v>
      </c>
      <c r="Q148" s="3">
        <v>12</v>
      </c>
      <c r="R148" s="3">
        <v>0</v>
      </c>
      <c r="S148" s="3">
        <v>0</v>
      </c>
      <c r="T148" s="3"/>
      <c r="U148" s="3"/>
      <c r="V148" s="3"/>
      <c r="AK148" s="1"/>
    </row>
    <row r="149" spans="1:37" ht="18.75" x14ac:dyDescent="0.25">
      <c r="A149" s="248"/>
      <c r="B149" s="107">
        <f t="shared" ref="B149:H149" si="15">+IF($I$148=0,"",(B148/$I$148))</f>
        <v>0</v>
      </c>
      <c r="C149" s="108">
        <f t="shared" si="15"/>
        <v>0</v>
      </c>
      <c r="D149" s="108">
        <f t="shared" si="15"/>
        <v>0</v>
      </c>
      <c r="E149" s="108">
        <f t="shared" si="15"/>
        <v>0.5714285714285714</v>
      </c>
      <c r="F149" s="108">
        <f t="shared" si="15"/>
        <v>0.2857142857142857</v>
      </c>
      <c r="G149" s="108">
        <f t="shared" si="15"/>
        <v>0.14285714285714285</v>
      </c>
      <c r="H149" s="108">
        <f t="shared" si="15"/>
        <v>0</v>
      </c>
      <c r="I149" s="219"/>
      <c r="J149" s="174"/>
      <c r="K149" s="174"/>
      <c r="L149" s="174"/>
      <c r="M149" s="174"/>
      <c r="N149" s="174"/>
      <c r="O149" s="174"/>
      <c r="P149" s="3"/>
      <c r="Q149" s="3"/>
      <c r="R149" s="3"/>
      <c r="S149" s="3"/>
      <c r="T149" s="3"/>
      <c r="U149" s="3"/>
      <c r="V149" s="3"/>
      <c r="AK149" s="1"/>
    </row>
    <row r="150" spans="1:37" ht="18.75" x14ac:dyDescent="0.25">
      <c r="A150" s="247">
        <v>2022</v>
      </c>
      <c r="B150" s="105">
        <f t="shared" ref="B150:H150" si="16">M146</f>
        <v>0</v>
      </c>
      <c r="C150" s="106">
        <f t="shared" si="16"/>
        <v>0</v>
      </c>
      <c r="D150" s="106">
        <f t="shared" si="16"/>
        <v>0</v>
      </c>
      <c r="E150" s="106">
        <f t="shared" si="16"/>
        <v>9</v>
      </c>
      <c r="F150" s="106">
        <f t="shared" si="16"/>
        <v>4</v>
      </c>
      <c r="G150" s="106">
        <f t="shared" si="16"/>
        <v>2</v>
      </c>
      <c r="H150" s="106">
        <f t="shared" si="16"/>
        <v>0</v>
      </c>
      <c r="I150" s="218">
        <f>+SUM(B150:H150)</f>
        <v>15</v>
      </c>
      <c r="J150" s="174"/>
      <c r="K150" s="174"/>
      <c r="L150" s="174"/>
      <c r="M150" s="174"/>
      <c r="N150" s="174"/>
      <c r="O150" s="174"/>
      <c r="P150" s="3"/>
      <c r="Q150" s="3"/>
      <c r="R150" s="3"/>
      <c r="S150" s="3"/>
      <c r="T150" s="3"/>
      <c r="U150" s="3"/>
      <c r="V150" s="3"/>
      <c r="AK150" s="1"/>
    </row>
    <row r="151" spans="1:37" ht="18.75" x14ac:dyDescent="0.25">
      <c r="A151" s="248"/>
      <c r="B151" s="107">
        <f t="shared" ref="B151:H151" si="17">+IF($I$150=0,"",(B150/$I$150))</f>
        <v>0</v>
      </c>
      <c r="C151" s="108">
        <f t="shared" si="17"/>
        <v>0</v>
      </c>
      <c r="D151" s="108">
        <f t="shared" si="17"/>
        <v>0</v>
      </c>
      <c r="E151" s="108">
        <f t="shared" si="17"/>
        <v>0.6</v>
      </c>
      <c r="F151" s="108">
        <f t="shared" si="17"/>
        <v>0.26666666666666666</v>
      </c>
      <c r="G151" s="108">
        <f t="shared" si="17"/>
        <v>0.13333333333333333</v>
      </c>
      <c r="H151" s="108">
        <f t="shared" si="17"/>
        <v>0</v>
      </c>
      <c r="I151" s="219"/>
      <c r="J151" s="174"/>
      <c r="K151" s="174"/>
      <c r="L151" s="174"/>
      <c r="M151" s="174"/>
      <c r="N151" s="174"/>
      <c r="O151" s="174"/>
      <c r="P151" s="3"/>
      <c r="Q151" s="3"/>
      <c r="R151" s="3"/>
      <c r="S151" s="3"/>
      <c r="T151" s="3"/>
      <c r="U151" s="3"/>
      <c r="V151" s="3"/>
      <c r="AK151" s="1"/>
    </row>
    <row r="152" spans="1:37" ht="18.75" x14ac:dyDescent="0.25">
      <c r="A152" s="247">
        <v>2023</v>
      </c>
      <c r="B152" s="105">
        <f t="shared" ref="B152:H152" si="18">M147</f>
        <v>0</v>
      </c>
      <c r="C152" s="106">
        <f t="shared" si="18"/>
        <v>0</v>
      </c>
      <c r="D152" s="106">
        <f t="shared" si="18"/>
        <v>1</v>
      </c>
      <c r="E152" s="106">
        <f t="shared" si="18"/>
        <v>10</v>
      </c>
      <c r="F152" s="106">
        <f t="shared" si="18"/>
        <v>6</v>
      </c>
      <c r="G152" s="106">
        <f t="shared" si="18"/>
        <v>1</v>
      </c>
      <c r="H152" s="106">
        <f t="shared" si="18"/>
        <v>0</v>
      </c>
      <c r="I152" s="218">
        <f>+SUM(B152:H152)</f>
        <v>18</v>
      </c>
      <c r="J152" s="174"/>
      <c r="K152" s="174"/>
      <c r="L152" s="174"/>
      <c r="M152" s="174"/>
      <c r="N152" s="174"/>
      <c r="O152" s="174"/>
      <c r="P152" s="3"/>
      <c r="Q152" s="3"/>
      <c r="R152" s="3"/>
      <c r="S152" s="3"/>
      <c r="T152" s="3"/>
      <c r="U152" s="3"/>
      <c r="V152" s="3"/>
      <c r="AK152" s="1"/>
    </row>
    <row r="153" spans="1:37" ht="18.75" x14ac:dyDescent="0.25">
      <c r="A153" s="248"/>
      <c r="B153" s="107">
        <f t="shared" ref="B153:H153" si="19">+IF($I$152=0,"",(B152/$I$152))</f>
        <v>0</v>
      </c>
      <c r="C153" s="108">
        <f t="shared" si="19"/>
        <v>0</v>
      </c>
      <c r="D153" s="108">
        <f t="shared" si="19"/>
        <v>5.5555555555555552E-2</v>
      </c>
      <c r="E153" s="108">
        <f t="shared" si="19"/>
        <v>0.55555555555555558</v>
      </c>
      <c r="F153" s="108">
        <f t="shared" si="19"/>
        <v>0.33333333333333331</v>
      </c>
      <c r="G153" s="108">
        <f t="shared" si="19"/>
        <v>5.5555555555555552E-2</v>
      </c>
      <c r="H153" s="108">
        <f t="shared" si="19"/>
        <v>0</v>
      </c>
      <c r="I153" s="219"/>
      <c r="J153" s="174"/>
      <c r="K153" s="174"/>
      <c r="L153" s="174"/>
      <c r="M153" s="174"/>
      <c r="N153" s="174"/>
      <c r="O153" s="174"/>
      <c r="P153" s="3"/>
      <c r="Q153" s="3"/>
      <c r="R153" s="3"/>
      <c r="S153" s="3"/>
      <c r="T153" s="3"/>
      <c r="U153" s="3"/>
      <c r="V153" s="3"/>
      <c r="AK153" s="1"/>
    </row>
    <row r="154" spans="1:37" ht="18.75" x14ac:dyDescent="0.25">
      <c r="A154" s="271">
        <v>2024</v>
      </c>
      <c r="B154" s="105">
        <f t="shared" ref="B154:H154" si="20">M148</f>
        <v>0</v>
      </c>
      <c r="C154" s="106">
        <f t="shared" si="20"/>
        <v>0</v>
      </c>
      <c r="D154" s="106">
        <f t="shared" si="20"/>
        <v>0</v>
      </c>
      <c r="E154" s="106">
        <f t="shared" si="20"/>
        <v>7</v>
      </c>
      <c r="F154" s="106">
        <f t="shared" si="20"/>
        <v>12</v>
      </c>
      <c r="G154" s="106">
        <f t="shared" si="20"/>
        <v>0</v>
      </c>
      <c r="H154" s="106">
        <f t="shared" si="20"/>
        <v>0</v>
      </c>
      <c r="I154" s="240">
        <f>+SUM(B154:H154)</f>
        <v>19</v>
      </c>
      <c r="J154" s="174"/>
      <c r="K154" s="174"/>
      <c r="L154" s="174"/>
      <c r="M154" s="174"/>
      <c r="N154" s="174"/>
      <c r="O154" s="174"/>
      <c r="P154" s="3"/>
      <c r="Q154" s="3"/>
      <c r="R154" s="3"/>
      <c r="S154" s="3"/>
      <c r="T154" s="3"/>
      <c r="U154" s="3"/>
      <c r="V154" s="3"/>
      <c r="AK154" s="1"/>
    </row>
    <row r="155" spans="1:37" ht="19.5" thickBot="1" x14ac:dyDescent="0.3">
      <c r="A155" s="272"/>
      <c r="B155" s="110">
        <f t="shared" ref="B155:H155" si="21">+IF($I$154=0,"",(B154/$I$154))</f>
        <v>0</v>
      </c>
      <c r="C155" s="111">
        <f t="shared" si="21"/>
        <v>0</v>
      </c>
      <c r="D155" s="111">
        <f t="shared" si="21"/>
        <v>0</v>
      </c>
      <c r="E155" s="111">
        <f t="shared" si="21"/>
        <v>0.36842105263157893</v>
      </c>
      <c r="F155" s="111">
        <f t="shared" si="21"/>
        <v>0.63157894736842102</v>
      </c>
      <c r="G155" s="111">
        <f t="shared" si="21"/>
        <v>0</v>
      </c>
      <c r="H155" s="111">
        <f t="shared" si="21"/>
        <v>0</v>
      </c>
      <c r="I155" s="241"/>
      <c r="J155" s="174"/>
      <c r="K155" s="174"/>
      <c r="L155" s="174"/>
      <c r="M155" s="174"/>
      <c r="N155" s="174"/>
      <c r="O155" s="174"/>
      <c r="P155" s="3"/>
      <c r="Q155" s="3"/>
      <c r="R155" s="3"/>
      <c r="S155" s="3"/>
      <c r="T155" s="3"/>
      <c r="U155" s="3"/>
      <c r="V155" s="3"/>
      <c r="AK155" s="1"/>
    </row>
    <row r="156" spans="1:37" ht="15.75" customHeight="1" x14ac:dyDescent="0.25">
      <c r="A156" s="26" t="s">
        <v>24</v>
      </c>
      <c r="G156" s="17"/>
      <c r="J156" s="3"/>
      <c r="K156" s="3"/>
      <c r="L156" s="3"/>
      <c r="M156" s="3"/>
      <c r="N156" s="3"/>
      <c r="O156" s="3"/>
      <c r="P156" s="3"/>
      <c r="Q156" s="3"/>
      <c r="R156" s="3"/>
      <c r="S156" s="3"/>
      <c r="T156" s="3"/>
      <c r="U156" s="3"/>
      <c r="V156" s="3"/>
    </row>
    <row r="157" spans="1:37" ht="15.75" customHeight="1" x14ac:dyDescent="0.25">
      <c r="A157" s="26" t="s">
        <v>134</v>
      </c>
      <c r="G157" s="17"/>
      <c r="J157" s="3"/>
      <c r="K157" s="3"/>
      <c r="L157" s="3"/>
      <c r="M157" s="3"/>
      <c r="N157" s="3"/>
      <c r="O157" s="3"/>
      <c r="P157" s="3"/>
      <c r="Q157" s="3"/>
      <c r="R157" s="3"/>
      <c r="S157" s="3"/>
      <c r="T157" s="3"/>
      <c r="U157" s="3"/>
      <c r="V157" s="3"/>
    </row>
    <row r="158" spans="1:37" ht="15.75" customHeight="1" x14ac:dyDescent="0.25">
      <c r="J158" s="3"/>
      <c r="K158" s="3"/>
      <c r="L158" s="3"/>
      <c r="M158" s="3"/>
      <c r="N158" s="3"/>
      <c r="O158" s="3"/>
      <c r="P158" s="3"/>
      <c r="Q158" s="3"/>
      <c r="R158" s="3"/>
      <c r="S158" s="3"/>
      <c r="T158" s="3"/>
      <c r="U158" s="3"/>
      <c r="V158" s="3"/>
    </row>
    <row r="159" spans="1:37" ht="19.5" thickBot="1" x14ac:dyDescent="0.3">
      <c r="A159" s="16" t="s">
        <v>97</v>
      </c>
      <c r="B159" s="18"/>
      <c r="C159" s="18"/>
      <c r="D159" s="18"/>
      <c r="E159" s="18"/>
      <c r="F159" s="18"/>
      <c r="H159" s="16"/>
      <c r="J159" s="3"/>
      <c r="K159" s="3"/>
      <c r="L159" s="3"/>
      <c r="M159" s="3"/>
      <c r="N159" s="3"/>
      <c r="O159" s="3"/>
      <c r="P159" s="3"/>
      <c r="Q159" s="3"/>
      <c r="R159" s="3"/>
      <c r="S159" s="3"/>
      <c r="T159" s="3"/>
      <c r="U159" s="3"/>
      <c r="V159" s="3"/>
    </row>
    <row r="160" spans="1:37" s="113" customFormat="1" ht="38.25" thickBot="1" x14ac:dyDescent="0.3">
      <c r="A160" s="135" t="s">
        <v>85</v>
      </c>
      <c r="B160" s="136" t="s">
        <v>98</v>
      </c>
      <c r="C160" s="125" t="s">
        <v>99</v>
      </c>
      <c r="D160" s="125" t="s">
        <v>100</v>
      </c>
      <c r="E160" s="126" t="s">
        <v>101</v>
      </c>
      <c r="F160" s="135" t="s">
        <v>81</v>
      </c>
      <c r="G160" s="136" t="s">
        <v>69</v>
      </c>
      <c r="H160" s="126" t="s">
        <v>68</v>
      </c>
      <c r="I160" s="135" t="s">
        <v>81</v>
      </c>
      <c r="J160" s="175"/>
      <c r="K160" s="176"/>
      <c r="L160" s="176"/>
      <c r="M160" s="176"/>
      <c r="N160" s="176"/>
      <c r="O160" s="176"/>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row>
    <row r="161" spans="1:22" ht="18.75" x14ac:dyDescent="0.25">
      <c r="A161" s="247">
        <v>2018</v>
      </c>
      <c r="B161" s="77">
        <f>+M161</f>
        <v>2</v>
      </c>
      <c r="C161" s="77">
        <f t="shared" ref="C161:E161" si="22">+N161</f>
        <v>6</v>
      </c>
      <c r="D161" s="77">
        <f t="shared" si="22"/>
        <v>18</v>
      </c>
      <c r="E161" s="102">
        <f t="shared" si="22"/>
        <v>0</v>
      </c>
      <c r="F161" s="269">
        <f>+SUM(B161:E161)</f>
        <v>26</v>
      </c>
      <c r="G161" s="77">
        <f>Q161</f>
        <v>10</v>
      </c>
      <c r="H161" s="102">
        <f>R161</f>
        <v>16</v>
      </c>
      <c r="I161" s="269">
        <f>+SUM(G161:H161)</f>
        <v>26</v>
      </c>
      <c r="J161" s="177"/>
      <c r="K161" s="22"/>
      <c r="L161" s="22"/>
      <c r="M161" s="22">
        <v>2</v>
      </c>
      <c r="N161" s="22">
        <v>6</v>
      </c>
      <c r="O161" s="22">
        <v>18</v>
      </c>
      <c r="P161" s="3">
        <v>0</v>
      </c>
      <c r="Q161" s="3">
        <v>10</v>
      </c>
      <c r="R161" s="3">
        <v>16</v>
      </c>
      <c r="S161" s="3"/>
      <c r="T161" s="3"/>
      <c r="U161" s="3"/>
      <c r="V161" s="3"/>
    </row>
    <row r="162" spans="1:22" ht="18.75" x14ac:dyDescent="0.25">
      <c r="A162" s="248"/>
      <c r="B162" s="30">
        <f>+IF($F$161=0,"",(B161/$F$161))</f>
        <v>7.6923076923076927E-2</v>
      </c>
      <c r="C162" s="30">
        <f t="shared" ref="C162:E162" si="23">+IF($F$161=0,"",(C161/$F$161))</f>
        <v>0.23076923076923078</v>
      </c>
      <c r="D162" s="30">
        <f t="shared" si="23"/>
        <v>0.69230769230769229</v>
      </c>
      <c r="E162" s="104">
        <f t="shared" si="23"/>
        <v>0</v>
      </c>
      <c r="F162" s="270"/>
      <c r="G162" s="30">
        <f>+IF($I$161=0,"",(G161/$I$161))</f>
        <v>0.38461538461538464</v>
      </c>
      <c r="H162" s="104">
        <f>+IF($I$161=0,"",(H161/$I$161))</f>
        <v>0.61538461538461542</v>
      </c>
      <c r="I162" s="270"/>
      <c r="J162" s="177"/>
      <c r="K162" s="22"/>
      <c r="L162" s="22"/>
      <c r="M162" s="22">
        <v>4</v>
      </c>
      <c r="N162" s="22">
        <v>12</v>
      </c>
      <c r="O162" s="22">
        <v>11</v>
      </c>
      <c r="P162" s="3">
        <v>0</v>
      </c>
      <c r="Q162" s="3">
        <v>14</v>
      </c>
      <c r="R162" s="3">
        <v>13</v>
      </c>
      <c r="S162" s="3"/>
      <c r="T162" s="3"/>
      <c r="U162" s="3"/>
      <c r="V162" s="3"/>
    </row>
    <row r="163" spans="1:22" ht="18.75" x14ac:dyDescent="0.25">
      <c r="A163" s="247">
        <v>2019</v>
      </c>
      <c r="B163" s="25">
        <f>+M162</f>
        <v>4</v>
      </c>
      <c r="C163" s="25">
        <f t="shared" ref="C163:E163" si="24">+N162</f>
        <v>12</v>
      </c>
      <c r="D163" s="25">
        <f t="shared" si="24"/>
        <v>11</v>
      </c>
      <c r="E163" s="106">
        <f t="shared" si="24"/>
        <v>0</v>
      </c>
      <c r="F163" s="218">
        <f>+SUM(B163:E163)</f>
        <v>27</v>
      </c>
      <c r="G163" s="25">
        <f>Q162</f>
        <v>14</v>
      </c>
      <c r="H163" s="106">
        <f>R162</f>
        <v>13</v>
      </c>
      <c r="I163" s="218">
        <f>+SUM(G163:H163)</f>
        <v>27</v>
      </c>
      <c r="J163" s="177"/>
      <c r="K163" s="22"/>
      <c r="L163" s="22"/>
      <c r="M163" s="22">
        <v>15</v>
      </c>
      <c r="N163" s="22">
        <v>0</v>
      </c>
      <c r="O163" s="22">
        <v>0</v>
      </c>
      <c r="P163" s="3">
        <v>0</v>
      </c>
      <c r="Q163" s="3">
        <v>8</v>
      </c>
      <c r="R163" s="3">
        <v>7</v>
      </c>
      <c r="S163" s="3"/>
      <c r="T163" s="3"/>
      <c r="U163" s="3"/>
      <c r="V163" s="3"/>
    </row>
    <row r="164" spans="1:22" ht="18.75" x14ac:dyDescent="0.25">
      <c r="A164" s="248"/>
      <c r="B164" s="29">
        <f>+IF($F$163=0,"",(B163/$F$163))</f>
        <v>0.14814814814814814</v>
      </c>
      <c r="C164" s="29">
        <f t="shared" ref="C164:E164" si="25">+IF($F$163=0,"",(C163/$F$163))</f>
        <v>0.44444444444444442</v>
      </c>
      <c r="D164" s="29">
        <f t="shared" si="25"/>
        <v>0.40740740740740738</v>
      </c>
      <c r="E164" s="108">
        <f t="shared" si="25"/>
        <v>0</v>
      </c>
      <c r="F164" s="219"/>
      <c r="G164" s="29">
        <f>+IF($I$163=0,"",(G163/$I$163))</f>
        <v>0.51851851851851849</v>
      </c>
      <c r="H164" s="108">
        <f>+IF($I$163=0,"",(H163/$I$163))</f>
        <v>0.48148148148148145</v>
      </c>
      <c r="I164" s="219"/>
      <c r="J164" s="177"/>
      <c r="K164" s="22"/>
      <c r="L164" s="22"/>
      <c r="M164" s="22">
        <v>7</v>
      </c>
      <c r="N164" s="22">
        <v>7</v>
      </c>
      <c r="O164" s="22">
        <v>0</v>
      </c>
      <c r="P164" s="3">
        <v>0</v>
      </c>
      <c r="Q164" s="3">
        <v>8</v>
      </c>
      <c r="R164" s="3">
        <v>6</v>
      </c>
      <c r="S164" s="3"/>
      <c r="T164" s="3"/>
      <c r="U164" s="3"/>
      <c r="V164" s="3"/>
    </row>
    <row r="165" spans="1:22" ht="18.75" x14ac:dyDescent="0.25">
      <c r="A165" s="247">
        <v>2020</v>
      </c>
      <c r="B165" s="25">
        <f>+M163</f>
        <v>15</v>
      </c>
      <c r="C165" s="25">
        <f t="shared" ref="C165:E165" si="26">+N163</f>
        <v>0</v>
      </c>
      <c r="D165" s="25">
        <f t="shared" si="26"/>
        <v>0</v>
      </c>
      <c r="E165" s="106">
        <f t="shared" si="26"/>
        <v>0</v>
      </c>
      <c r="F165" s="218">
        <f>+SUM(B165:E165)</f>
        <v>15</v>
      </c>
      <c r="G165" s="25">
        <f>Q163</f>
        <v>8</v>
      </c>
      <c r="H165" s="106">
        <f>R163</f>
        <v>7</v>
      </c>
      <c r="I165" s="218">
        <f>+SUM(G165:H165)</f>
        <v>15</v>
      </c>
      <c r="J165" s="177"/>
      <c r="K165" s="22"/>
      <c r="L165" s="22"/>
      <c r="M165" s="22">
        <v>15</v>
      </c>
      <c r="N165" s="22">
        <v>0</v>
      </c>
      <c r="O165" s="22">
        <v>0</v>
      </c>
      <c r="P165" s="3">
        <v>0</v>
      </c>
      <c r="Q165" s="3">
        <v>10</v>
      </c>
      <c r="R165" s="3">
        <v>5</v>
      </c>
      <c r="S165" s="3"/>
      <c r="T165" s="3"/>
      <c r="U165" s="3"/>
      <c r="V165" s="3"/>
    </row>
    <row r="166" spans="1:22" ht="18.75" x14ac:dyDescent="0.25">
      <c r="A166" s="248"/>
      <c r="B166" s="29">
        <f>+IF($F$165=0,"",(B165/$F$165))</f>
        <v>1</v>
      </c>
      <c r="C166" s="29">
        <f t="shared" ref="C166:E166" si="27">+IF($F$165=0,"",(C165/$F$165))</f>
        <v>0</v>
      </c>
      <c r="D166" s="29">
        <f t="shared" si="27"/>
        <v>0</v>
      </c>
      <c r="E166" s="108">
        <f t="shared" si="27"/>
        <v>0</v>
      </c>
      <c r="F166" s="219"/>
      <c r="G166" s="29">
        <f>+IF($I$165=0,"",(G165/$I$165))</f>
        <v>0.53333333333333333</v>
      </c>
      <c r="H166" s="108">
        <f>+IF($I$165=0,"",(H165/$I$165))</f>
        <v>0.46666666666666667</v>
      </c>
      <c r="I166" s="219"/>
      <c r="J166" s="177"/>
      <c r="K166" s="22"/>
      <c r="L166" s="22"/>
      <c r="M166" s="22">
        <v>17</v>
      </c>
      <c r="N166" s="22">
        <v>1</v>
      </c>
      <c r="O166" s="22">
        <v>0</v>
      </c>
      <c r="P166" s="3">
        <v>0</v>
      </c>
      <c r="Q166" s="3">
        <v>11</v>
      </c>
      <c r="R166" s="3">
        <v>7</v>
      </c>
      <c r="S166" s="3"/>
      <c r="T166" s="3"/>
      <c r="U166" s="3"/>
      <c r="V166" s="3"/>
    </row>
    <row r="167" spans="1:22" ht="18.75" x14ac:dyDescent="0.25">
      <c r="A167" s="247">
        <v>2021</v>
      </c>
      <c r="B167" s="25">
        <f>+M164</f>
        <v>7</v>
      </c>
      <c r="C167" s="19">
        <f t="shared" ref="C167:E167" si="28">+N164</f>
        <v>7</v>
      </c>
      <c r="D167" s="19">
        <f t="shared" si="28"/>
        <v>0</v>
      </c>
      <c r="E167" s="109">
        <f t="shared" si="28"/>
        <v>0</v>
      </c>
      <c r="F167" s="218">
        <f>+SUM(B167:E167)</f>
        <v>14</v>
      </c>
      <c r="G167" s="25">
        <f>Q164</f>
        <v>8</v>
      </c>
      <c r="H167" s="106">
        <f>R164</f>
        <v>6</v>
      </c>
      <c r="I167" s="218">
        <f>+SUM(G167:H167)</f>
        <v>14</v>
      </c>
      <c r="J167" s="177"/>
      <c r="K167" s="22"/>
      <c r="L167" s="22"/>
      <c r="M167" s="22">
        <v>8</v>
      </c>
      <c r="N167" s="22">
        <v>9</v>
      </c>
      <c r="O167" s="22">
        <v>2</v>
      </c>
      <c r="P167" s="3">
        <v>0</v>
      </c>
      <c r="Q167" s="3">
        <v>8</v>
      </c>
      <c r="R167" s="3">
        <v>11</v>
      </c>
      <c r="S167" s="3"/>
      <c r="T167" s="3"/>
      <c r="U167" s="3"/>
      <c r="V167" s="3"/>
    </row>
    <row r="168" spans="1:22" ht="18.75" x14ac:dyDescent="0.25">
      <c r="A168" s="248"/>
      <c r="B168" s="29">
        <f>+IF($F$167=0,"",(B167/$F$167))</f>
        <v>0.5</v>
      </c>
      <c r="C168" s="29">
        <f>+IF($F$167=0,"",(C167/$F$167))</f>
        <v>0.5</v>
      </c>
      <c r="D168" s="29">
        <f t="shared" ref="D168:E168" si="29">+IF($F$167=0,"",(D167/$F$167))</f>
        <v>0</v>
      </c>
      <c r="E168" s="108">
        <f t="shared" si="29"/>
        <v>0</v>
      </c>
      <c r="F168" s="219"/>
      <c r="G168" s="29">
        <f>+IF($I$167=0,"",(G167/$I$167))</f>
        <v>0.5714285714285714</v>
      </c>
      <c r="H168" s="108">
        <f>+IF($I$167=0,"",(H167/$I$167))</f>
        <v>0.42857142857142855</v>
      </c>
      <c r="I168" s="219"/>
      <c r="J168" s="177"/>
      <c r="K168" s="22"/>
      <c r="L168" s="22"/>
      <c r="M168" s="22"/>
      <c r="N168" s="22"/>
      <c r="O168" s="22"/>
      <c r="P168" s="3"/>
      <c r="Q168" s="3"/>
      <c r="R168" s="3"/>
      <c r="S168" s="3"/>
      <c r="T168" s="3"/>
      <c r="U168" s="3"/>
      <c r="V168" s="3"/>
    </row>
    <row r="169" spans="1:22" ht="18.75" x14ac:dyDescent="0.25">
      <c r="A169" s="247">
        <v>2022</v>
      </c>
      <c r="B169" s="25">
        <f>+M165</f>
        <v>15</v>
      </c>
      <c r="C169" s="19">
        <f t="shared" ref="C169:E169" si="30">+N165</f>
        <v>0</v>
      </c>
      <c r="D169" s="19">
        <f t="shared" si="30"/>
        <v>0</v>
      </c>
      <c r="E169" s="109">
        <f t="shared" si="30"/>
        <v>0</v>
      </c>
      <c r="F169" s="218">
        <f>+SUM(B169:E169)</f>
        <v>15</v>
      </c>
      <c r="G169" s="25">
        <f>Q165</f>
        <v>10</v>
      </c>
      <c r="H169" s="106">
        <f>R165</f>
        <v>5</v>
      </c>
      <c r="I169" s="218">
        <f>+SUM(G169:H169)</f>
        <v>15</v>
      </c>
      <c r="J169" s="177"/>
      <c r="K169" s="22"/>
      <c r="L169" s="22"/>
      <c r="M169" s="22"/>
      <c r="N169" s="22"/>
      <c r="O169" s="22"/>
      <c r="P169" s="3"/>
      <c r="Q169" s="3"/>
      <c r="R169" s="3"/>
      <c r="S169" s="3"/>
      <c r="T169" s="3"/>
      <c r="U169" s="3"/>
      <c r="V169" s="3"/>
    </row>
    <row r="170" spans="1:22" ht="18.75" x14ac:dyDescent="0.25">
      <c r="A170" s="248"/>
      <c r="B170" s="29">
        <f>+IF($F$169=0,"",(B169/$F$169))</f>
        <v>1</v>
      </c>
      <c r="C170" s="29">
        <f>+IF($F$169=0,"",(C169/$F$169))</f>
        <v>0</v>
      </c>
      <c r="D170" s="29">
        <f>+IF($F$169=0,"",(D169/$F$169))</f>
        <v>0</v>
      </c>
      <c r="E170" s="108">
        <f>+IF($F$169=0,"",(E169/$F$169))</f>
        <v>0</v>
      </c>
      <c r="F170" s="219"/>
      <c r="G170" s="29">
        <f>+IF($I$169=0,"",(G169/$I$169))</f>
        <v>0.66666666666666663</v>
      </c>
      <c r="H170" s="108">
        <f>+IF($I$169=0,"",(H169/$I$169))</f>
        <v>0.33333333333333331</v>
      </c>
      <c r="I170" s="219"/>
      <c r="J170" s="177"/>
      <c r="K170" s="22"/>
      <c r="L170" s="22"/>
      <c r="M170" s="22"/>
      <c r="N170" s="22"/>
      <c r="O170" s="22"/>
      <c r="P170" s="3"/>
      <c r="Q170" s="3"/>
      <c r="R170" s="3"/>
      <c r="S170" s="3"/>
      <c r="T170" s="3"/>
      <c r="U170" s="3"/>
      <c r="V170" s="3"/>
    </row>
    <row r="171" spans="1:22" ht="18.75" x14ac:dyDescent="0.25">
      <c r="A171" s="247">
        <v>2023</v>
      </c>
      <c r="B171" s="25">
        <f>+M166</f>
        <v>17</v>
      </c>
      <c r="C171" s="19">
        <f t="shared" ref="C171:E171" si="31">+N166</f>
        <v>1</v>
      </c>
      <c r="D171" s="19">
        <f t="shared" si="31"/>
        <v>0</v>
      </c>
      <c r="E171" s="109">
        <f t="shared" si="31"/>
        <v>0</v>
      </c>
      <c r="F171" s="218">
        <f>+SUM(B171:E171)</f>
        <v>18</v>
      </c>
      <c r="G171" s="25">
        <f>Q166</f>
        <v>11</v>
      </c>
      <c r="H171" s="106">
        <f>R166</f>
        <v>7</v>
      </c>
      <c r="I171" s="291">
        <f>+SUM(G171:H171)</f>
        <v>18</v>
      </c>
      <c r="J171" s="177"/>
      <c r="K171" s="22"/>
      <c r="L171" s="22"/>
      <c r="M171" s="22"/>
      <c r="N171" s="22"/>
      <c r="O171" s="22"/>
      <c r="P171" s="3"/>
      <c r="Q171" s="3"/>
      <c r="R171" s="3"/>
      <c r="S171" s="3"/>
      <c r="T171" s="3"/>
      <c r="U171" s="3"/>
      <c r="V171" s="3"/>
    </row>
    <row r="172" spans="1:22" ht="18.75" x14ac:dyDescent="0.25">
      <c r="A172" s="248"/>
      <c r="B172" s="29">
        <f>+IF($F$171=0,"",(B171/$F$171))</f>
        <v>0.94444444444444442</v>
      </c>
      <c r="C172" s="29">
        <f>+IF($F$171=0,"",(C171/$F$171))</f>
        <v>5.5555555555555552E-2</v>
      </c>
      <c r="D172" s="29">
        <f>+IF($F$171=0,"",(D171/$F$171))</f>
        <v>0</v>
      </c>
      <c r="E172" s="108">
        <f>+IF($F$171=0,"",(E171/$F$171))</f>
        <v>0</v>
      </c>
      <c r="F172" s="219"/>
      <c r="G172" s="29">
        <f>+IF($I$171=0,"",(G171/$I$171))</f>
        <v>0.61111111111111116</v>
      </c>
      <c r="H172" s="108">
        <f>+IF($I$171=0,"",(H171/$I$171))</f>
        <v>0.3888888888888889</v>
      </c>
      <c r="I172" s="292"/>
      <c r="J172" s="177"/>
      <c r="K172" s="22"/>
      <c r="L172" s="22"/>
      <c r="M172" s="22"/>
      <c r="N172" s="22"/>
      <c r="O172" s="22"/>
      <c r="P172" s="3"/>
      <c r="Q172" s="3"/>
      <c r="R172" s="3"/>
      <c r="S172" s="3"/>
      <c r="T172" s="3"/>
      <c r="U172" s="3"/>
      <c r="V172" s="3"/>
    </row>
    <row r="173" spans="1:22" ht="18.75" x14ac:dyDescent="0.25">
      <c r="A173" s="271">
        <v>2024</v>
      </c>
      <c r="B173" s="25">
        <f>+M167</f>
        <v>8</v>
      </c>
      <c r="C173" s="19">
        <f t="shared" ref="C173:E173" si="32">+N167</f>
        <v>9</v>
      </c>
      <c r="D173" s="19">
        <f t="shared" si="32"/>
        <v>2</v>
      </c>
      <c r="E173" s="109">
        <f t="shared" si="32"/>
        <v>0</v>
      </c>
      <c r="F173" s="240">
        <f>+SUM(B173:E173)</f>
        <v>19</v>
      </c>
      <c r="G173" s="19">
        <f>Q167</f>
        <v>8</v>
      </c>
      <c r="H173" s="109">
        <f>R167</f>
        <v>11</v>
      </c>
      <c r="I173" s="240">
        <f>+SUM(G173:H173)</f>
        <v>19</v>
      </c>
      <c r="J173" s="177"/>
      <c r="K173" s="22"/>
      <c r="L173" s="22"/>
      <c r="M173" s="22"/>
      <c r="N173" s="22"/>
      <c r="O173" s="22"/>
      <c r="P173" s="3"/>
      <c r="Q173" s="3"/>
      <c r="R173" s="3"/>
      <c r="S173" s="3"/>
      <c r="T173" s="3"/>
      <c r="U173" s="3"/>
      <c r="V173" s="3"/>
    </row>
    <row r="174" spans="1:22" s="42" customFormat="1" ht="19.5" thickBot="1" x14ac:dyDescent="0.3">
      <c r="A174" s="272"/>
      <c r="B174" s="112">
        <f>+IF($F$173=0,"",(B173/$F$173))</f>
        <v>0.42105263157894735</v>
      </c>
      <c r="C174" s="112">
        <f t="shared" ref="C174:E174" si="33">+IF($F$173=0,"",(C173/$F$173))</f>
        <v>0.47368421052631576</v>
      </c>
      <c r="D174" s="112">
        <f t="shared" si="33"/>
        <v>0.10526315789473684</v>
      </c>
      <c r="E174" s="111">
        <f t="shared" si="33"/>
        <v>0</v>
      </c>
      <c r="F174" s="241"/>
      <c r="G174" s="112">
        <f>+IF($I$173=0,"",(G173/$I$173))</f>
        <v>0.42105263157894735</v>
      </c>
      <c r="H174" s="111">
        <f>+IF($I$173=0,"",(H173/$I$173))</f>
        <v>0.57894736842105265</v>
      </c>
      <c r="I174" s="241"/>
      <c r="J174" s="177"/>
      <c r="K174" s="22"/>
      <c r="L174" s="22"/>
      <c r="M174" s="22"/>
      <c r="N174" s="22"/>
      <c r="O174" s="22"/>
    </row>
    <row r="175" spans="1:22" s="42" customFormat="1" ht="15.75" customHeight="1" x14ac:dyDescent="0.25">
      <c r="A175" s="26" t="s">
        <v>24</v>
      </c>
      <c r="B175" s="1"/>
      <c r="C175" s="1"/>
      <c r="D175" s="1"/>
      <c r="E175" s="1"/>
      <c r="F175" s="1"/>
      <c r="G175" s="1"/>
      <c r="H175" s="26"/>
      <c r="I175" s="20"/>
      <c r="J175" s="3"/>
      <c r="K175" s="3"/>
      <c r="L175" s="3"/>
      <c r="M175" s="3"/>
      <c r="N175" s="3"/>
      <c r="O175" s="3"/>
    </row>
    <row r="176" spans="1:22" s="42" customFormat="1" ht="15.75" customHeight="1" x14ac:dyDescent="0.25">
      <c r="A176" s="26" t="s">
        <v>134</v>
      </c>
      <c r="B176" s="1"/>
      <c r="C176" s="1"/>
      <c r="D176" s="1"/>
      <c r="E176" s="1"/>
      <c r="F176" s="1"/>
      <c r="G176" s="1"/>
      <c r="H176" s="20"/>
      <c r="I176" s="21"/>
      <c r="J176" s="173"/>
      <c r="K176" s="3"/>
      <c r="L176" s="3"/>
      <c r="M176" s="3"/>
      <c r="N176" s="3"/>
      <c r="O176" s="3"/>
    </row>
    <row r="177" spans="1:18" s="42" customFormat="1" ht="9.75" customHeight="1" x14ac:dyDescent="0.25">
      <c r="A177" s="26"/>
      <c r="B177" s="1"/>
      <c r="C177" s="1"/>
      <c r="D177" s="1"/>
      <c r="E177" s="1"/>
      <c r="F177" s="1"/>
      <c r="G177" s="1"/>
      <c r="H177" s="20"/>
      <c r="I177" s="21"/>
      <c r="J177" s="173"/>
      <c r="K177" s="3"/>
      <c r="L177" s="3"/>
      <c r="M177" s="3"/>
      <c r="N177" s="3"/>
      <c r="O177" s="3"/>
    </row>
    <row r="178" spans="1:18" s="42" customFormat="1" ht="9.75" customHeight="1" x14ac:dyDescent="0.25">
      <c r="A178" s="1"/>
      <c r="B178" s="1"/>
      <c r="C178" s="1"/>
      <c r="D178" s="1"/>
      <c r="E178" s="1"/>
      <c r="F178" s="1"/>
      <c r="G178" s="1"/>
      <c r="H178" s="20"/>
      <c r="I178" s="21"/>
      <c r="J178" s="173"/>
      <c r="K178" s="3"/>
      <c r="L178" s="3"/>
      <c r="M178" s="3"/>
      <c r="N178" s="3"/>
      <c r="O178" s="3"/>
    </row>
    <row r="179" spans="1:18" s="42" customFormat="1" ht="19.5" thickBot="1" x14ac:dyDescent="0.3">
      <c r="A179" s="16" t="s">
        <v>102</v>
      </c>
      <c r="B179" s="18"/>
      <c r="C179" s="18"/>
      <c r="D179" s="18"/>
      <c r="E179" s="18"/>
      <c r="F179" s="18"/>
      <c r="G179" s="1"/>
      <c r="H179" s="20"/>
      <c r="I179" s="21"/>
      <c r="J179" s="173"/>
      <c r="K179" s="3"/>
      <c r="L179" s="3"/>
      <c r="M179" s="3"/>
      <c r="N179" s="3"/>
      <c r="O179" s="3"/>
    </row>
    <row r="180" spans="1:18" s="42" customFormat="1" ht="38.25" thickBot="1" x14ac:dyDescent="0.3">
      <c r="A180" s="135" t="s">
        <v>85</v>
      </c>
      <c r="B180" s="137" t="s">
        <v>103</v>
      </c>
      <c r="C180" s="125" t="s">
        <v>104</v>
      </c>
      <c r="D180" s="125" t="s">
        <v>105</v>
      </c>
      <c r="E180" s="125" t="s">
        <v>106</v>
      </c>
      <c r="F180" s="125" t="s">
        <v>107</v>
      </c>
      <c r="G180" s="126" t="s">
        <v>101</v>
      </c>
      <c r="H180" s="135" t="s">
        <v>81</v>
      </c>
      <c r="I180" s="178"/>
      <c r="J180" s="178"/>
      <c r="K180" s="22"/>
      <c r="L180" s="22"/>
      <c r="M180" s="22"/>
      <c r="N180" s="22"/>
      <c r="O180" s="22"/>
    </row>
    <row r="181" spans="1:18" s="42" customFormat="1" ht="18.75" x14ac:dyDescent="0.25">
      <c r="A181" s="247">
        <v>2018</v>
      </c>
      <c r="B181" s="66">
        <f>+M181</f>
        <v>7</v>
      </c>
      <c r="C181" s="19">
        <f t="shared" ref="C181:G181" si="34">+N181</f>
        <v>18</v>
      </c>
      <c r="D181" s="19">
        <f t="shared" si="34"/>
        <v>1</v>
      </c>
      <c r="E181" s="19">
        <f t="shared" si="34"/>
        <v>0</v>
      </c>
      <c r="F181" s="19">
        <f t="shared" si="34"/>
        <v>0</v>
      </c>
      <c r="G181" s="109">
        <f t="shared" si="34"/>
        <v>0</v>
      </c>
      <c r="H181" s="240">
        <f>+SUM(B181:G181)</f>
        <v>26</v>
      </c>
      <c r="I181" s="178"/>
      <c r="J181" s="178"/>
      <c r="K181" s="22"/>
      <c r="L181" s="22"/>
      <c r="M181" s="22">
        <v>7</v>
      </c>
      <c r="N181" s="22">
        <v>18</v>
      </c>
      <c r="O181" s="22">
        <v>1</v>
      </c>
      <c r="P181" s="42">
        <v>0</v>
      </c>
      <c r="Q181" s="42">
        <v>0</v>
      </c>
      <c r="R181" s="42">
        <v>0</v>
      </c>
    </row>
    <row r="182" spans="1:18" s="42" customFormat="1" ht="18.75" x14ac:dyDescent="0.25">
      <c r="A182" s="248"/>
      <c r="B182" s="115">
        <f>+IF($H$181=0,"",(B181/$H$181))</f>
        <v>0.26923076923076922</v>
      </c>
      <c r="C182" s="30">
        <f t="shared" ref="C182:G182" si="35">+IF($H$181=0,"",(C181/$H$181))</f>
        <v>0.69230769230769229</v>
      </c>
      <c r="D182" s="30">
        <f t="shared" si="35"/>
        <v>3.8461538461538464E-2</v>
      </c>
      <c r="E182" s="30">
        <f t="shared" si="35"/>
        <v>0</v>
      </c>
      <c r="F182" s="30">
        <f t="shared" si="35"/>
        <v>0</v>
      </c>
      <c r="G182" s="104">
        <f t="shared" si="35"/>
        <v>0</v>
      </c>
      <c r="H182" s="270"/>
      <c r="I182" s="22"/>
      <c r="J182" s="22"/>
      <c r="K182" s="22"/>
      <c r="L182" s="22"/>
      <c r="M182" s="22">
        <v>3</v>
      </c>
      <c r="N182" s="22">
        <v>20</v>
      </c>
      <c r="O182" s="22">
        <v>0</v>
      </c>
      <c r="P182" s="42">
        <v>4</v>
      </c>
      <c r="Q182" s="42">
        <v>0</v>
      </c>
      <c r="R182" s="42">
        <v>0</v>
      </c>
    </row>
    <row r="183" spans="1:18" s="42" customFormat="1" ht="18.75" x14ac:dyDescent="0.25">
      <c r="A183" s="247">
        <v>2019</v>
      </c>
      <c r="B183" s="93">
        <f>+M182</f>
        <v>3</v>
      </c>
      <c r="C183" s="25">
        <f t="shared" ref="C183:G183" si="36">+N182</f>
        <v>20</v>
      </c>
      <c r="D183" s="25">
        <f t="shared" si="36"/>
        <v>0</v>
      </c>
      <c r="E183" s="25">
        <f t="shared" si="36"/>
        <v>4</v>
      </c>
      <c r="F183" s="25">
        <f t="shared" si="36"/>
        <v>0</v>
      </c>
      <c r="G183" s="106">
        <f t="shared" si="36"/>
        <v>0</v>
      </c>
      <c r="H183" s="218">
        <f>+SUM(B183:G183)</f>
        <v>27</v>
      </c>
      <c r="I183" s="22"/>
      <c r="J183" s="22"/>
      <c r="K183" s="22"/>
      <c r="L183" s="22"/>
      <c r="M183" s="22">
        <v>0</v>
      </c>
      <c r="N183" s="22">
        <v>0</v>
      </c>
      <c r="O183" s="22">
        <v>15</v>
      </c>
      <c r="P183" s="42">
        <v>0</v>
      </c>
      <c r="Q183" s="42">
        <v>0</v>
      </c>
      <c r="R183" s="42">
        <v>0</v>
      </c>
    </row>
    <row r="184" spans="1:18" s="42" customFormat="1" ht="18.75" x14ac:dyDescent="0.25">
      <c r="A184" s="248"/>
      <c r="B184" s="116">
        <f>+IF($H$183=0,"",(B183/$H$183))</f>
        <v>0.1111111111111111</v>
      </c>
      <c r="C184" s="29">
        <f t="shared" ref="C184:G184" si="37">+IF($H$183=0,"",(C183/$H$183))</f>
        <v>0.7407407407407407</v>
      </c>
      <c r="D184" s="29">
        <f t="shared" si="37"/>
        <v>0</v>
      </c>
      <c r="E184" s="29">
        <f t="shared" si="37"/>
        <v>0.14814814814814814</v>
      </c>
      <c r="F184" s="29">
        <f t="shared" si="37"/>
        <v>0</v>
      </c>
      <c r="G184" s="108">
        <f t="shared" si="37"/>
        <v>0</v>
      </c>
      <c r="H184" s="219"/>
      <c r="I184" s="22"/>
      <c r="J184" s="22"/>
      <c r="K184" s="22"/>
      <c r="L184" s="22"/>
      <c r="M184" s="22">
        <v>0</v>
      </c>
      <c r="N184" s="22">
        <v>5</v>
      </c>
      <c r="O184" s="22">
        <v>9</v>
      </c>
      <c r="P184" s="42">
        <v>0</v>
      </c>
      <c r="Q184" s="42">
        <v>0</v>
      </c>
      <c r="R184" s="42">
        <v>0</v>
      </c>
    </row>
    <row r="185" spans="1:18" s="42" customFormat="1" ht="18.75" x14ac:dyDescent="0.25">
      <c r="A185" s="247">
        <v>2020</v>
      </c>
      <c r="B185" s="93">
        <f>+M183</f>
        <v>0</v>
      </c>
      <c r="C185" s="25">
        <f t="shared" ref="C185:G185" si="38">+N183</f>
        <v>0</v>
      </c>
      <c r="D185" s="25">
        <f t="shared" si="38"/>
        <v>15</v>
      </c>
      <c r="E185" s="25">
        <f t="shared" si="38"/>
        <v>0</v>
      </c>
      <c r="F185" s="25">
        <f t="shared" si="38"/>
        <v>0</v>
      </c>
      <c r="G185" s="106">
        <f t="shared" si="38"/>
        <v>0</v>
      </c>
      <c r="H185" s="218">
        <f>+SUM(B185:G185)</f>
        <v>15</v>
      </c>
      <c r="I185" s="22"/>
      <c r="J185" s="22"/>
      <c r="K185" s="22"/>
      <c r="L185" s="22"/>
      <c r="M185" s="22">
        <v>0</v>
      </c>
      <c r="N185" s="22">
        <v>0</v>
      </c>
      <c r="O185" s="22">
        <v>15</v>
      </c>
      <c r="P185" s="42">
        <v>0</v>
      </c>
      <c r="Q185" s="42">
        <v>0</v>
      </c>
      <c r="R185" s="42">
        <v>0</v>
      </c>
    </row>
    <row r="186" spans="1:18" s="42" customFormat="1" ht="18.75" x14ac:dyDescent="0.25">
      <c r="A186" s="248"/>
      <c r="B186" s="116">
        <f>+IF($H$185=0,"",(B185/$H$185))</f>
        <v>0</v>
      </c>
      <c r="C186" s="29">
        <f t="shared" ref="C186:G186" si="39">+IF($H$185=0,"",(C185/$H$185))</f>
        <v>0</v>
      </c>
      <c r="D186" s="29">
        <f t="shared" si="39"/>
        <v>1</v>
      </c>
      <c r="E186" s="29">
        <f t="shared" si="39"/>
        <v>0</v>
      </c>
      <c r="F186" s="29">
        <f t="shared" si="39"/>
        <v>0</v>
      </c>
      <c r="G186" s="108">
        <f t="shared" si="39"/>
        <v>0</v>
      </c>
      <c r="H186" s="219"/>
      <c r="I186" s="22"/>
      <c r="J186" s="22"/>
      <c r="K186" s="22"/>
      <c r="L186" s="22"/>
      <c r="M186" s="22">
        <v>0</v>
      </c>
      <c r="N186" s="22">
        <v>1</v>
      </c>
      <c r="O186" s="22">
        <v>12</v>
      </c>
      <c r="P186" s="42">
        <v>5</v>
      </c>
      <c r="Q186" s="42">
        <v>0</v>
      </c>
      <c r="R186" s="42">
        <v>0</v>
      </c>
    </row>
    <row r="187" spans="1:18" s="42" customFormat="1" ht="18.75" x14ac:dyDescent="0.25">
      <c r="A187" s="247">
        <v>2021</v>
      </c>
      <c r="B187" s="93">
        <f>+M184</f>
        <v>0</v>
      </c>
      <c r="C187" s="25">
        <f t="shared" ref="C187:G187" si="40">+N184</f>
        <v>5</v>
      </c>
      <c r="D187" s="25">
        <f t="shared" si="40"/>
        <v>9</v>
      </c>
      <c r="E187" s="25">
        <f t="shared" si="40"/>
        <v>0</v>
      </c>
      <c r="F187" s="25">
        <f t="shared" si="40"/>
        <v>0</v>
      </c>
      <c r="G187" s="106">
        <f t="shared" si="40"/>
        <v>0</v>
      </c>
      <c r="H187" s="218">
        <f>+SUM(B187:G187)</f>
        <v>14</v>
      </c>
      <c r="I187" s="22"/>
      <c r="J187" s="22"/>
      <c r="K187" s="22"/>
      <c r="L187" s="22"/>
      <c r="M187" s="22">
        <v>0</v>
      </c>
      <c r="N187" s="22">
        <v>15</v>
      </c>
      <c r="O187" s="22">
        <v>4</v>
      </c>
      <c r="P187" s="42">
        <v>0</v>
      </c>
      <c r="Q187" s="42">
        <v>0</v>
      </c>
      <c r="R187" s="42">
        <v>0</v>
      </c>
    </row>
    <row r="188" spans="1:18" s="42" customFormat="1" ht="18.75" x14ac:dyDescent="0.25">
      <c r="A188" s="248"/>
      <c r="B188" s="116">
        <f>+IF($H$187=0,"",(B187/$H$187))</f>
        <v>0</v>
      </c>
      <c r="C188" s="29">
        <f t="shared" ref="C188:G188" si="41">+IF($H$187=0,"",(C187/$H$187))</f>
        <v>0.35714285714285715</v>
      </c>
      <c r="D188" s="29">
        <f t="shared" si="41"/>
        <v>0.6428571428571429</v>
      </c>
      <c r="E188" s="29">
        <f t="shared" si="41"/>
        <v>0</v>
      </c>
      <c r="F188" s="29">
        <f t="shared" si="41"/>
        <v>0</v>
      </c>
      <c r="G188" s="108">
        <f t="shared" si="41"/>
        <v>0</v>
      </c>
      <c r="H188" s="219"/>
      <c r="I188" s="22"/>
      <c r="J188" s="22"/>
      <c r="K188" s="22"/>
      <c r="L188" s="22"/>
      <c r="M188" s="22"/>
      <c r="N188" s="22"/>
      <c r="O188" s="22"/>
    </row>
    <row r="189" spans="1:18" s="42" customFormat="1" ht="18.75" x14ac:dyDescent="0.25">
      <c r="A189" s="247">
        <v>2022</v>
      </c>
      <c r="B189" s="93">
        <f>M185</f>
        <v>0</v>
      </c>
      <c r="C189" s="25">
        <f t="shared" ref="C189:G189" si="42">N185</f>
        <v>0</v>
      </c>
      <c r="D189" s="25">
        <f t="shared" si="42"/>
        <v>15</v>
      </c>
      <c r="E189" s="25">
        <f t="shared" si="42"/>
        <v>0</v>
      </c>
      <c r="F189" s="25">
        <f t="shared" si="42"/>
        <v>0</v>
      </c>
      <c r="G189" s="106">
        <f t="shared" si="42"/>
        <v>0</v>
      </c>
      <c r="H189" s="218">
        <f>+SUM(B189:G189)</f>
        <v>15</v>
      </c>
      <c r="I189" s="22"/>
      <c r="J189" s="22"/>
      <c r="K189" s="22"/>
      <c r="L189" s="22"/>
      <c r="M189" s="22"/>
      <c r="N189" s="22"/>
      <c r="O189" s="22"/>
    </row>
    <row r="190" spans="1:18" s="42" customFormat="1" ht="18.75" x14ac:dyDescent="0.25">
      <c r="A190" s="248"/>
      <c r="B190" s="116">
        <f t="shared" ref="B190:G190" si="43">+IF($H$189=0,"",(B189/$H$189))</f>
        <v>0</v>
      </c>
      <c r="C190" s="29">
        <f t="shared" si="43"/>
        <v>0</v>
      </c>
      <c r="D190" s="29">
        <f t="shared" si="43"/>
        <v>1</v>
      </c>
      <c r="E190" s="29">
        <f t="shared" si="43"/>
        <v>0</v>
      </c>
      <c r="F190" s="29">
        <f t="shared" si="43"/>
        <v>0</v>
      </c>
      <c r="G190" s="108">
        <f t="shared" si="43"/>
        <v>0</v>
      </c>
      <c r="H190" s="219"/>
      <c r="I190" s="22"/>
      <c r="J190" s="22"/>
      <c r="K190" s="22"/>
      <c r="L190" s="22"/>
      <c r="M190" s="22"/>
      <c r="N190" s="22"/>
      <c r="O190" s="22"/>
    </row>
    <row r="191" spans="1:18" s="42" customFormat="1" ht="18.75" x14ac:dyDescent="0.25">
      <c r="A191" s="247">
        <v>2023</v>
      </c>
      <c r="B191" s="93">
        <f>M186</f>
        <v>0</v>
      </c>
      <c r="C191" s="25">
        <f t="shared" ref="C191:G191" si="44">N186</f>
        <v>1</v>
      </c>
      <c r="D191" s="25">
        <f t="shared" si="44"/>
        <v>12</v>
      </c>
      <c r="E191" s="25">
        <f t="shared" si="44"/>
        <v>5</v>
      </c>
      <c r="F191" s="25">
        <f t="shared" si="44"/>
        <v>0</v>
      </c>
      <c r="G191" s="106">
        <f t="shared" si="44"/>
        <v>0</v>
      </c>
      <c r="H191" s="218">
        <f>+SUM(B191:G191)</f>
        <v>18</v>
      </c>
      <c r="I191" s="22"/>
      <c r="J191" s="22"/>
      <c r="K191" s="22"/>
      <c r="L191" s="22"/>
      <c r="M191" s="22"/>
      <c r="N191" s="22"/>
      <c r="O191" s="22"/>
    </row>
    <row r="192" spans="1:18" s="42" customFormat="1" ht="18.75" x14ac:dyDescent="0.25">
      <c r="A192" s="248"/>
      <c r="B192" s="116">
        <f t="shared" ref="B192:F192" si="45">+IF($H$191=0,"",(B191/$H$191))</f>
        <v>0</v>
      </c>
      <c r="C192" s="29">
        <f t="shared" si="45"/>
        <v>5.5555555555555552E-2</v>
      </c>
      <c r="D192" s="29">
        <f t="shared" si="45"/>
        <v>0.66666666666666663</v>
      </c>
      <c r="E192" s="29">
        <f t="shared" si="45"/>
        <v>0.27777777777777779</v>
      </c>
      <c r="F192" s="29">
        <f t="shared" si="45"/>
        <v>0</v>
      </c>
      <c r="G192" s="108">
        <f>+IF($H$191=0,"",(G191/$H$191))</f>
        <v>0</v>
      </c>
      <c r="H192" s="219"/>
      <c r="I192" s="22"/>
      <c r="J192" s="22"/>
      <c r="K192" s="22"/>
      <c r="L192" s="22"/>
      <c r="M192" s="22"/>
      <c r="N192" s="22"/>
      <c r="O192" s="22"/>
    </row>
    <row r="193" spans="1:37" s="42" customFormat="1" ht="18.75" x14ac:dyDescent="0.25">
      <c r="A193" s="271">
        <v>2024</v>
      </c>
      <c r="B193" s="93">
        <f>M187</f>
        <v>0</v>
      </c>
      <c r="C193" s="25">
        <f t="shared" ref="C193:G193" si="46">N187</f>
        <v>15</v>
      </c>
      <c r="D193" s="25">
        <f t="shared" si="46"/>
        <v>4</v>
      </c>
      <c r="E193" s="25">
        <f t="shared" si="46"/>
        <v>0</v>
      </c>
      <c r="F193" s="25">
        <f t="shared" si="46"/>
        <v>0</v>
      </c>
      <c r="G193" s="106">
        <f t="shared" si="46"/>
        <v>0</v>
      </c>
      <c r="H193" s="218">
        <f>+SUM(B193:G193)</f>
        <v>19</v>
      </c>
      <c r="I193" s="22"/>
      <c r="J193" s="22"/>
      <c r="K193" s="22"/>
      <c r="L193" s="22"/>
      <c r="M193" s="22"/>
      <c r="N193" s="22"/>
      <c r="O193" s="22"/>
    </row>
    <row r="194" spans="1:37" ht="19.5" thickBot="1" x14ac:dyDescent="0.3">
      <c r="A194" s="272"/>
      <c r="B194" s="117">
        <f>+IF($H$193=0,"",(B193/$H$193))</f>
        <v>0</v>
      </c>
      <c r="C194" s="112">
        <f>+IF($H$193=0,"",(C193/$H$193))</f>
        <v>0.78947368421052633</v>
      </c>
      <c r="D194" s="112">
        <f t="shared" ref="D194:G194" si="47">+IF($H$193=0,"",(D193/$H$193))</f>
        <v>0.21052631578947367</v>
      </c>
      <c r="E194" s="112">
        <f t="shared" si="47"/>
        <v>0</v>
      </c>
      <c r="F194" s="112">
        <f t="shared" si="47"/>
        <v>0</v>
      </c>
      <c r="G194" s="111">
        <f t="shared" si="47"/>
        <v>0</v>
      </c>
      <c r="H194" s="241"/>
      <c r="I194" s="22"/>
      <c r="J194" s="22"/>
      <c r="K194" s="22"/>
      <c r="L194" s="22"/>
      <c r="M194" s="22"/>
      <c r="N194" s="22"/>
      <c r="O194" s="22"/>
    </row>
    <row r="195" spans="1:37" ht="15.75" customHeight="1" x14ac:dyDescent="0.25">
      <c r="A195" s="26" t="s">
        <v>24</v>
      </c>
      <c r="H195" s="20"/>
      <c r="I195" s="20"/>
      <c r="J195" s="3"/>
      <c r="K195" s="3"/>
      <c r="L195" s="3"/>
      <c r="M195" s="3"/>
      <c r="N195" s="3"/>
      <c r="O195" s="3"/>
    </row>
    <row r="196" spans="1:37" ht="15.75" customHeight="1" x14ac:dyDescent="0.25">
      <c r="A196" s="26" t="s">
        <v>134</v>
      </c>
      <c r="H196" s="20"/>
      <c r="I196" s="20"/>
      <c r="J196" s="3"/>
      <c r="K196" s="3"/>
      <c r="L196" s="3"/>
      <c r="M196" s="3"/>
      <c r="N196" s="3"/>
      <c r="O196" s="3"/>
    </row>
    <row r="197" spans="1:37" ht="15.75" customHeight="1" x14ac:dyDescent="0.25">
      <c r="H197" s="20"/>
      <c r="I197" s="20"/>
      <c r="J197" s="3"/>
      <c r="K197" s="3"/>
      <c r="L197" s="3"/>
      <c r="M197" s="3"/>
      <c r="N197" s="3"/>
      <c r="O197" s="3"/>
    </row>
    <row r="198" spans="1:37" ht="21.75" thickBot="1" x14ac:dyDescent="0.3">
      <c r="A198" s="10" t="s">
        <v>108</v>
      </c>
      <c r="K198" s="3"/>
      <c r="L198" s="3"/>
      <c r="AK198" s="1"/>
    </row>
    <row r="199" spans="1:37" ht="30.75" customHeight="1" thickBot="1" x14ac:dyDescent="0.3">
      <c r="A199" s="287" t="s">
        <v>109</v>
      </c>
      <c r="B199" s="288"/>
      <c r="C199" s="119">
        <v>2014</v>
      </c>
      <c r="D199" s="119">
        <v>2015</v>
      </c>
      <c r="E199" s="119">
        <v>2016</v>
      </c>
      <c r="F199" s="119">
        <v>2017</v>
      </c>
      <c r="G199" s="120">
        <v>2018</v>
      </c>
      <c r="H199" s="120">
        <v>2019</v>
      </c>
      <c r="I199" s="120">
        <v>2020</v>
      </c>
      <c r="J199" s="120">
        <v>2021</v>
      </c>
      <c r="K199" s="120">
        <v>2022</v>
      </c>
      <c r="L199" s="120">
        <v>2023</v>
      </c>
      <c r="M199" s="121">
        <v>2024</v>
      </c>
      <c r="AK199" s="1"/>
    </row>
    <row r="200" spans="1:37" ht="19.5" customHeight="1" x14ac:dyDescent="0.25">
      <c r="A200" s="285" t="s">
        <v>27</v>
      </c>
      <c r="B200" s="286"/>
      <c r="C200" s="66">
        <v>322</v>
      </c>
      <c r="D200" s="63">
        <v>517</v>
      </c>
      <c r="E200" s="63">
        <v>163</v>
      </c>
      <c r="F200" s="63">
        <v>270</v>
      </c>
      <c r="G200" s="63">
        <v>71</v>
      </c>
      <c r="H200" s="64">
        <v>48</v>
      </c>
      <c r="I200" s="64">
        <v>91</v>
      </c>
      <c r="J200" s="65">
        <v>24</v>
      </c>
      <c r="K200" s="65">
        <v>22</v>
      </c>
      <c r="L200" s="65">
        <v>12</v>
      </c>
      <c r="M200" s="67">
        <v>36</v>
      </c>
      <c r="AK200" s="1"/>
    </row>
    <row r="201" spans="1:37" ht="18.75" x14ac:dyDescent="0.25">
      <c r="A201" s="216" t="s">
        <v>28</v>
      </c>
      <c r="B201" s="217"/>
      <c r="C201" s="68">
        <v>328</v>
      </c>
      <c r="D201" s="15">
        <v>126</v>
      </c>
      <c r="E201" s="15">
        <v>232</v>
      </c>
      <c r="F201" s="15">
        <v>186</v>
      </c>
      <c r="G201" s="15">
        <v>147</v>
      </c>
      <c r="H201" s="28">
        <v>71</v>
      </c>
      <c r="I201" s="28">
        <v>67</v>
      </c>
      <c r="J201" s="33">
        <v>45</v>
      </c>
      <c r="K201" s="33">
        <v>48</v>
      </c>
      <c r="L201" s="33">
        <v>28</v>
      </c>
      <c r="M201" s="69">
        <v>68</v>
      </c>
      <c r="AK201" s="1"/>
    </row>
    <row r="202" spans="1:37" ht="18.75" x14ac:dyDescent="0.25">
      <c r="A202" s="216" t="s">
        <v>29</v>
      </c>
      <c r="B202" s="217"/>
      <c r="C202" s="68">
        <v>0</v>
      </c>
      <c r="D202" s="15">
        <v>0</v>
      </c>
      <c r="E202" s="15">
        <v>0</v>
      </c>
      <c r="F202" s="15">
        <v>0</v>
      </c>
      <c r="G202" s="15">
        <v>0</v>
      </c>
      <c r="H202" s="28">
        <v>0</v>
      </c>
      <c r="I202" s="28">
        <v>0</v>
      </c>
      <c r="J202" s="33">
        <v>0</v>
      </c>
      <c r="K202" s="33">
        <v>0</v>
      </c>
      <c r="L202" s="33">
        <v>0</v>
      </c>
      <c r="M202" s="69">
        <v>0</v>
      </c>
      <c r="AK202" s="1"/>
    </row>
    <row r="203" spans="1:37" ht="18.75" x14ac:dyDescent="0.25">
      <c r="A203" s="216" t="s">
        <v>30</v>
      </c>
      <c r="B203" s="217"/>
      <c r="C203" s="68">
        <v>0</v>
      </c>
      <c r="D203" s="15">
        <v>0</v>
      </c>
      <c r="E203" s="15">
        <v>0</v>
      </c>
      <c r="F203" s="15">
        <v>0</v>
      </c>
      <c r="G203" s="15">
        <v>0</v>
      </c>
      <c r="H203" s="28">
        <v>0</v>
      </c>
      <c r="I203" s="28">
        <v>0</v>
      </c>
      <c r="J203" s="33">
        <v>0</v>
      </c>
      <c r="K203" s="33">
        <v>0</v>
      </c>
      <c r="L203" s="33">
        <v>0</v>
      </c>
      <c r="M203" s="69">
        <v>0</v>
      </c>
      <c r="AK203" s="1"/>
    </row>
    <row r="204" spans="1:37" ht="18.75" x14ac:dyDescent="0.25">
      <c r="A204" s="216" t="s">
        <v>31</v>
      </c>
      <c r="B204" s="217"/>
      <c r="C204" s="68">
        <v>0</v>
      </c>
      <c r="D204" s="15">
        <v>0</v>
      </c>
      <c r="E204" s="15">
        <v>0</v>
      </c>
      <c r="F204" s="15">
        <v>0</v>
      </c>
      <c r="G204" s="15">
        <v>0</v>
      </c>
      <c r="H204" s="28">
        <v>0</v>
      </c>
      <c r="I204" s="28">
        <v>0</v>
      </c>
      <c r="J204" s="33">
        <v>0</v>
      </c>
      <c r="K204" s="33">
        <v>0</v>
      </c>
      <c r="L204" s="33">
        <v>0</v>
      </c>
      <c r="M204" s="69">
        <v>0</v>
      </c>
      <c r="AK204" s="1"/>
    </row>
    <row r="205" spans="1:37" ht="18.75" x14ac:dyDescent="0.25">
      <c r="A205" s="216" t="s">
        <v>32</v>
      </c>
      <c r="B205" s="217"/>
      <c r="C205" s="68">
        <v>0</v>
      </c>
      <c r="D205" s="15">
        <v>0</v>
      </c>
      <c r="E205" s="15">
        <v>0</v>
      </c>
      <c r="F205" s="15">
        <v>0</v>
      </c>
      <c r="G205" s="15">
        <v>0</v>
      </c>
      <c r="H205" s="28">
        <v>0</v>
      </c>
      <c r="I205" s="28">
        <v>0</v>
      </c>
      <c r="J205" s="33">
        <v>0</v>
      </c>
      <c r="K205" s="33">
        <v>0</v>
      </c>
      <c r="L205" s="33">
        <v>0</v>
      </c>
      <c r="M205" s="69">
        <v>0</v>
      </c>
      <c r="AK205" s="1"/>
    </row>
    <row r="206" spans="1:37" ht="19.5" thickBot="1" x14ac:dyDescent="0.3">
      <c r="A206" s="220" t="s">
        <v>23</v>
      </c>
      <c r="B206" s="221"/>
      <c r="C206" s="157">
        <f t="shared" ref="C206:J206" si="48">+SUM(C200:C205)</f>
        <v>650</v>
      </c>
      <c r="D206" s="138">
        <f t="shared" si="48"/>
        <v>643</v>
      </c>
      <c r="E206" s="138">
        <f t="shared" si="48"/>
        <v>395</v>
      </c>
      <c r="F206" s="138">
        <f t="shared" si="48"/>
        <v>456</v>
      </c>
      <c r="G206" s="138">
        <f t="shared" si="48"/>
        <v>218</v>
      </c>
      <c r="H206" s="138">
        <f t="shared" si="48"/>
        <v>119</v>
      </c>
      <c r="I206" s="138">
        <f t="shared" si="48"/>
        <v>158</v>
      </c>
      <c r="J206" s="138">
        <f t="shared" si="48"/>
        <v>69</v>
      </c>
      <c r="K206" s="138">
        <f t="shared" ref="K206:L206" si="49">+SUM(K200:K205)</f>
        <v>70</v>
      </c>
      <c r="L206" s="138">
        <f t="shared" si="49"/>
        <v>40</v>
      </c>
      <c r="M206" s="158">
        <f>+SUM(M200:M205)</f>
        <v>104</v>
      </c>
      <c r="AK206" s="1"/>
    </row>
    <row r="207" spans="1:37" ht="15.75" customHeight="1" x14ac:dyDescent="0.25">
      <c r="A207" s="26" t="s">
        <v>24</v>
      </c>
      <c r="F207" s="22"/>
      <c r="G207" s="3"/>
      <c r="H207" s="3"/>
      <c r="I207" s="3"/>
      <c r="K207" s="3"/>
      <c r="L207" s="3"/>
      <c r="AK207" s="1"/>
    </row>
    <row r="208" spans="1:37" ht="15.75" customHeight="1" x14ac:dyDescent="0.25">
      <c r="A208" s="26"/>
      <c r="K208" s="3"/>
      <c r="L208" s="3"/>
      <c r="AK208" s="1"/>
    </row>
    <row r="209" spans="1:37" ht="15.75" customHeight="1" x14ac:dyDescent="0.25">
      <c r="A209" s="26"/>
      <c r="K209" s="3"/>
      <c r="L209" s="3"/>
      <c r="AK209" s="1"/>
    </row>
    <row r="210" spans="1:37" ht="21.75" thickBot="1" x14ac:dyDescent="0.3">
      <c r="A210" s="10" t="s">
        <v>110</v>
      </c>
      <c r="K210" s="3"/>
      <c r="L210" s="3"/>
      <c r="AK210" s="1"/>
    </row>
    <row r="211" spans="1:37" ht="56.25" customHeight="1" thickBot="1" x14ac:dyDescent="0.3">
      <c r="A211" s="184" t="s">
        <v>109</v>
      </c>
      <c r="B211" s="185"/>
      <c r="C211" s="185"/>
      <c r="D211" s="185"/>
      <c r="E211" s="186" t="s">
        <v>111</v>
      </c>
      <c r="F211" s="186" t="s">
        <v>112</v>
      </c>
      <c r="G211" s="186" t="s">
        <v>113</v>
      </c>
      <c r="H211" s="186" t="s">
        <v>114</v>
      </c>
      <c r="I211" s="186" t="s">
        <v>115</v>
      </c>
      <c r="J211" s="186" t="s">
        <v>116</v>
      </c>
      <c r="K211" s="186" t="s">
        <v>117</v>
      </c>
      <c r="L211" s="20"/>
      <c r="M211" s="20"/>
      <c r="O211" s="3"/>
      <c r="P211" s="3"/>
      <c r="Q211" s="3"/>
      <c r="R211" s="3"/>
      <c r="S211" s="3"/>
      <c r="T211" s="3"/>
      <c r="U211" s="3"/>
      <c r="V211" s="3"/>
      <c r="AC211" s="1"/>
      <c r="AD211" s="1"/>
      <c r="AE211" s="1"/>
      <c r="AF211" s="1"/>
      <c r="AG211" s="1"/>
      <c r="AH211" s="1"/>
      <c r="AI211" s="1"/>
      <c r="AJ211" s="1"/>
      <c r="AK211" s="1"/>
    </row>
    <row r="212" spans="1:37" ht="18.75" x14ac:dyDescent="0.25">
      <c r="A212" s="202" t="s">
        <v>27</v>
      </c>
      <c r="B212" s="203"/>
      <c r="C212" s="203"/>
      <c r="D212" s="204"/>
      <c r="E212" s="196">
        <v>0.45512820512820512</v>
      </c>
      <c r="F212" s="196">
        <v>0.50950570342205326</v>
      </c>
      <c r="G212" s="196">
        <v>0.5423728813559322</v>
      </c>
      <c r="H212" s="196">
        <v>0.54347826086956519</v>
      </c>
      <c r="I212" s="196">
        <v>0.29213483146067409</v>
      </c>
      <c r="J212" s="196">
        <v>0.9</v>
      </c>
      <c r="K212" s="189">
        <v>0.3</v>
      </c>
      <c r="L212" s="20"/>
      <c r="M212" s="20"/>
      <c r="P212" s="3"/>
      <c r="Q212" s="3"/>
      <c r="R212" s="3"/>
      <c r="S212" s="3"/>
      <c r="T212" s="3"/>
      <c r="U212" s="3"/>
      <c r="V212" s="3"/>
      <c r="AD212" s="1"/>
      <c r="AE212" s="1"/>
      <c r="AF212" s="1"/>
      <c r="AG212" s="1"/>
      <c r="AH212" s="1"/>
      <c r="AI212" s="1"/>
      <c r="AJ212" s="1"/>
      <c r="AK212" s="1"/>
    </row>
    <row r="213" spans="1:37" ht="18.75" x14ac:dyDescent="0.25">
      <c r="A213" s="187" t="s">
        <v>28</v>
      </c>
      <c r="B213" s="188"/>
      <c r="C213" s="172"/>
      <c r="D213" s="171"/>
      <c r="E213" s="197">
        <v>0.7</v>
      </c>
      <c r="F213" s="197">
        <v>0.6737967914438503</v>
      </c>
      <c r="G213" s="197">
        <v>0.65753424657534243</v>
      </c>
      <c r="H213" s="197">
        <v>0.75714285714285712</v>
      </c>
      <c r="I213" s="197">
        <v>0.54545454545454541</v>
      </c>
      <c r="J213" s="197">
        <v>0.77272727272727271</v>
      </c>
      <c r="K213" s="190">
        <v>0.9375</v>
      </c>
      <c r="L213" s="20"/>
      <c r="M213" s="20"/>
      <c r="P213" s="3"/>
      <c r="Q213" s="3"/>
      <c r="R213" s="3"/>
      <c r="S213" s="3"/>
      <c r="T213" s="3"/>
      <c r="U213" s="3"/>
      <c r="V213" s="3"/>
      <c r="AD213" s="1"/>
      <c r="AE213" s="1"/>
      <c r="AF213" s="1"/>
      <c r="AG213" s="1"/>
      <c r="AH213" s="1"/>
      <c r="AI213" s="1"/>
      <c r="AJ213" s="1"/>
      <c r="AK213" s="1"/>
    </row>
    <row r="214" spans="1:37" ht="18.75" x14ac:dyDescent="0.25">
      <c r="A214" s="187" t="s">
        <v>29</v>
      </c>
      <c r="B214" s="188"/>
      <c r="C214" s="172"/>
      <c r="D214" s="171"/>
      <c r="E214" s="197" t="s">
        <v>135</v>
      </c>
      <c r="F214" s="197" t="s">
        <v>135</v>
      </c>
      <c r="G214" s="197" t="s">
        <v>135</v>
      </c>
      <c r="H214" s="197" t="s">
        <v>135</v>
      </c>
      <c r="I214" s="197" t="s">
        <v>135</v>
      </c>
      <c r="J214" s="197" t="s">
        <v>135</v>
      </c>
      <c r="K214" s="190" t="s">
        <v>135</v>
      </c>
      <c r="L214" s="20"/>
      <c r="M214" s="20"/>
      <c r="P214" s="3"/>
      <c r="Q214" s="3"/>
      <c r="R214" s="3"/>
      <c r="S214" s="3"/>
      <c r="T214" s="3"/>
      <c r="U214" s="3"/>
      <c r="V214" s="3"/>
      <c r="AD214" s="1"/>
      <c r="AE214" s="1"/>
      <c r="AF214" s="1"/>
      <c r="AG214" s="1"/>
      <c r="AH214" s="1"/>
      <c r="AI214" s="1"/>
      <c r="AJ214" s="1"/>
      <c r="AK214" s="1"/>
    </row>
    <row r="215" spans="1:37" ht="18.75" x14ac:dyDescent="0.25">
      <c r="A215" s="187" t="s">
        <v>30</v>
      </c>
      <c r="B215" s="188"/>
      <c r="C215" s="172"/>
      <c r="D215" s="171"/>
      <c r="E215" s="197" t="s">
        <v>135</v>
      </c>
      <c r="F215" s="197" t="s">
        <v>135</v>
      </c>
      <c r="G215" s="197" t="s">
        <v>135</v>
      </c>
      <c r="H215" s="197" t="s">
        <v>135</v>
      </c>
      <c r="I215" s="197" t="s">
        <v>135</v>
      </c>
      <c r="J215" s="197" t="s">
        <v>135</v>
      </c>
      <c r="K215" s="190" t="s">
        <v>135</v>
      </c>
      <c r="L215" s="20"/>
      <c r="M215" s="20"/>
      <c r="P215" s="3"/>
      <c r="Q215" s="3"/>
      <c r="R215" s="3"/>
      <c r="S215" s="3"/>
      <c r="T215" s="3"/>
      <c r="U215" s="3"/>
      <c r="V215" s="3"/>
      <c r="AD215" s="1"/>
      <c r="AE215" s="1"/>
      <c r="AF215" s="1"/>
      <c r="AG215" s="1"/>
      <c r="AH215" s="1"/>
      <c r="AI215" s="1"/>
      <c r="AJ215" s="1"/>
      <c r="AK215" s="1"/>
    </row>
    <row r="216" spans="1:37" ht="18.75" x14ac:dyDescent="0.25">
      <c r="A216" s="187" t="s">
        <v>118</v>
      </c>
      <c r="B216" s="188"/>
      <c r="C216" s="172"/>
      <c r="D216" s="171"/>
      <c r="E216" s="197" t="s">
        <v>135</v>
      </c>
      <c r="F216" s="197" t="s">
        <v>135</v>
      </c>
      <c r="G216" s="197" t="s">
        <v>135</v>
      </c>
      <c r="H216" s="197" t="s">
        <v>135</v>
      </c>
      <c r="I216" s="197" t="s">
        <v>135</v>
      </c>
      <c r="J216" s="197" t="s">
        <v>135</v>
      </c>
      <c r="K216" s="190" t="s">
        <v>135</v>
      </c>
      <c r="L216" s="20"/>
      <c r="M216" s="20"/>
      <c r="P216" s="3"/>
      <c r="Q216" s="3"/>
      <c r="R216" s="3"/>
      <c r="S216" s="3"/>
      <c r="T216" s="3"/>
      <c r="U216" s="3"/>
      <c r="V216" s="3"/>
      <c r="AD216" s="1"/>
      <c r="AE216" s="1"/>
      <c r="AF216" s="1"/>
      <c r="AG216" s="1"/>
      <c r="AH216" s="1"/>
      <c r="AI216" s="1"/>
      <c r="AJ216" s="1"/>
      <c r="AK216" s="1"/>
    </row>
    <row r="217" spans="1:37" ht="18.75" x14ac:dyDescent="0.25">
      <c r="A217" s="187" t="s">
        <v>31</v>
      </c>
      <c r="B217" s="188"/>
      <c r="C217" s="172"/>
      <c r="D217" s="171"/>
      <c r="E217" s="197" t="s">
        <v>135</v>
      </c>
      <c r="F217" s="197" t="s">
        <v>135</v>
      </c>
      <c r="G217" s="197" t="s">
        <v>135</v>
      </c>
      <c r="H217" s="197" t="s">
        <v>135</v>
      </c>
      <c r="I217" s="197" t="s">
        <v>135</v>
      </c>
      <c r="J217" s="197" t="s">
        <v>135</v>
      </c>
      <c r="K217" s="190" t="s">
        <v>135</v>
      </c>
      <c r="L217" s="20"/>
      <c r="M217" s="20"/>
      <c r="P217" s="3"/>
      <c r="Q217" s="3"/>
      <c r="R217" s="3"/>
      <c r="S217" s="3"/>
      <c r="T217" s="3"/>
      <c r="U217" s="3"/>
      <c r="V217" s="3"/>
      <c r="AD217" s="1"/>
      <c r="AE217" s="1"/>
      <c r="AF217" s="1"/>
      <c r="AG217" s="1"/>
      <c r="AH217" s="1"/>
      <c r="AI217" s="1"/>
      <c r="AJ217" s="1"/>
      <c r="AK217" s="1"/>
    </row>
    <row r="218" spans="1:37" ht="19.5" thickBot="1" x14ac:dyDescent="0.3">
      <c r="A218" s="205" t="s">
        <v>32</v>
      </c>
      <c r="B218" s="206"/>
      <c r="C218" s="206"/>
      <c r="D218" s="207"/>
      <c r="E218" s="198" t="s">
        <v>135</v>
      </c>
      <c r="F218" s="198" t="s">
        <v>135</v>
      </c>
      <c r="G218" s="198" t="s">
        <v>135</v>
      </c>
      <c r="H218" s="198" t="s">
        <v>135</v>
      </c>
      <c r="I218" s="198" t="s">
        <v>135</v>
      </c>
      <c r="J218" s="198" t="s">
        <v>135</v>
      </c>
      <c r="K218" s="191" t="s">
        <v>135</v>
      </c>
      <c r="L218" s="20"/>
      <c r="M218" s="20"/>
      <c r="P218" s="3"/>
      <c r="Q218" s="3"/>
      <c r="R218" s="3"/>
      <c r="S218" s="3"/>
      <c r="T218" s="3"/>
      <c r="U218" s="3"/>
      <c r="V218" s="3"/>
      <c r="AD218" s="1"/>
      <c r="AE218" s="1"/>
      <c r="AF218" s="1"/>
      <c r="AG218" s="1"/>
      <c r="AH218" s="1"/>
      <c r="AI218" s="1"/>
      <c r="AJ218" s="1"/>
      <c r="AK218" s="1"/>
    </row>
    <row r="219" spans="1:37" ht="15.75" customHeight="1" x14ac:dyDescent="0.25">
      <c r="A219" s="26" t="s">
        <v>119</v>
      </c>
      <c r="L219" s="3"/>
      <c r="AK219" s="1"/>
    </row>
    <row r="220" spans="1:37" ht="15.75" customHeight="1" x14ac:dyDescent="0.25">
      <c r="A220" s="2"/>
      <c r="K220" s="3"/>
      <c r="L220" s="3"/>
      <c r="AK220" s="1"/>
    </row>
    <row r="221" spans="1:37" ht="21.75" thickBot="1" x14ac:dyDescent="0.3">
      <c r="A221" s="10" t="s">
        <v>120</v>
      </c>
      <c r="K221" s="3"/>
      <c r="L221" s="3"/>
      <c r="AK221" s="1"/>
    </row>
    <row r="222" spans="1:37" ht="57.75" customHeight="1" thickBot="1" x14ac:dyDescent="0.3">
      <c r="A222" s="184" t="s">
        <v>109</v>
      </c>
      <c r="B222" s="185"/>
      <c r="C222" s="185"/>
      <c r="D222" s="185"/>
      <c r="E222" s="186" t="s">
        <v>111</v>
      </c>
      <c r="F222" s="186" t="s">
        <v>112</v>
      </c>
      <c r="G222" s="186" t="s">
        <v>113</v>
      </c>
      <c r="H222" s="186" t="s">
        <v>114</v>
      </c>
      <c r="I222" s="186" t="s">
        <v>115</v>
      </c>
      <c r="J222" s="186" t="s">
        <v>116</v>
      </c>
      <c r="K222" s="186" t="s">
        <v>117</v>
      </c>
      <c r="L222" s="20"/>
      <c r="M222" s="20"/>
      <c r="T222" s="3"/>
      <c r="U222" s="3"/>
      <c r="V222" s="3"/>
      <c r="AH222" s="1"/>
      <c r="AI222" s="1"/>
      <c r="AJ222" s="1"/>
      <c r="AK222" s="1"/>
    </row>
    <row r="223" spans="1:37" ht="19.5" customHeight="1" x14ac:dyDescent="0.25">
      <c r="A223" s="202" t="s">
        <v>27</v>
      </c>
      <c r="B223" s="203"/>
      <c r="C223" s="203"/>
      <c r="D223" s="204"/>
      <c r="E223" s="199" t="s">
        <v>137</v>
      </c>
      <c r="F223" s="199" t="s">
        <v>137</v>
      </c>
      <c r="G223" s="199" t="s">
        <v>137</v>
      </c>
      <c r="H223" s="199" t="s">
        <v>137</v>
      </c>
      <c r="I223" s="199" t="s">
        <v>137</v>
      </c>
      <c r="J223" s="199" t="s">
        <v>137</v>
      </c>
      <c r="K223" s="193" t="s">
        <v>137</v>
      </c>
      <c r="L223" s="20"/>
      <c r="M223" s="20"/>
      <c r="T223" s="3"/>
      <c r="U223" s="3"/>
      <c r="V223" s="3"/>
      <c r="AH223" s="1"/>
      <c r="AI223" s="1"/>
      <c r="AJ223" s="1"/>
      <c r="AK223" s="1"/>
    </row>
    <row r="224" spans="1:37" ht="18.75" x14ac:dyDescent="0.25">
      <c r="A224" s="187" t="s">
        <v>28</v>
      </c>
      <c r="B224" s="188"/>
      <c r="C224" s="172"/>
      <c r="D224" s="171"/>
      <c r="E224" s="200" t="s">
        <v>137</v>
      </c>
      <c r="F224" s="200" t="s">
        <v>137</v>
      </c>
      <c r="G224" s="200" t="s">
        <v>137</v>
      </c>
      <c r="H224" s="200" t="s">
        <v>137</v>
      </c>
      <c r="I224" s="200" t="s">
        <v>141</v>
      </c>
      <c r="J224" s="200" t="s">
        <v>137</v>
      </c>
      <c r="K224" s="194" t="s">
        <v>137</v>
      </c>
      <c r="L224" s="20"/>
      <c r="M224" s="20"/>
      <c r="T224" s="3"/>
      <c r="U224" s="3"/>
      <c r="V224" s="3"/>
      <c r="AH224" s="1"/>
      <c r="AI224" s="1"/>
      <c r="AJ224" s="1"/>
      <c r="AK224" s="1"/>
    </row>
    <row r="225" spans="1:37" ht="18.75" x14ac:dyDescent="0.25">
      <c r="A225" s="187" t="s">
        <v>29</v>
      </c>
      <c r="B225" s="188"/>
      <c r="C225" s="172"/>
      <c r="D225" s="171"/>
      <c r="E225" s="200" t="s">
        <v>135</v>
      </c>
      <c r="F225" s="200" t="s">
        <v>135</v>
      </c>
      <c r="G225" s="200" t="s">
        <v>135</v>
      </c>
      <c r="H225" s="200" t="s">
        <v>135</v>
      </c>
      <c r="I225" s="200" t="s">
        <v>135</v>
      </c>
      <c r="J225" s="200" t="s">
        <v>135</v>
      </c>
      <c r="K225" s="194" t="s">
        <v>135</v>
      </c>
      <c r="L225" s="20"/>
      <c r="M225" s="20"/>
      <c r="T225" s="3"/>
      <c r="U225" s="3"/>
      <c r="V225" s="3"/>
      <c r="AH225" s="1"/>
      <c r="AI225" s="1"/>
      <c r="AJ225" s="1"/>
      <c r="AK225" s="1"/>
    </row>
    <row r="226" spans="1:37" ht="18.75" x14ac:dyDescent="0.25">
      <c r="A226" s="187" t="s">
        <v>30</v>
      </c>
      <c r="B226" s="188"/>
      <c r="C226" s="172"/>
      <c r="D226" s="171"/>
      <c r="E226" s="200" t="s">
        <v>135</v>
      </c>
      <c r="F226" s="200" t="s">
        <v>135</v>
      </c>
      <c r="G226" s="200" t="s">
        <v>135</v>
      </c>
      <c r="H226" s="200" t="s">
        <v>135</v>
      </c>
      <c r="I226" s="200" t="s">
        <v>135</v>
      </c>
      <c r="J226" s="200" t="s">
        <v>135</v>
      </c>
      <c r="K226" s="194" t="s">
        <v>135</v>
      </c>
      <c r="L226" s="20"/>
      <c r="M226" s="20"/>
      <c r="T226" s="3"/>
      <c r="U226" s="3"/>
      <c r="V226" s="3"/>
      <c r="AH226" s="1"/>
      <c r="AI226" s="1"/>
      <c r="AJ226" s="1"/>
      <c r="AK226" s="1"/>
    </row>
    <row r="227" spans="1:37" ht="18.75" x14ac:dyDescent="0.25">
      <c r="A227" s="187" t="s">
        <v>118</v>
      </c>
      <c r="B227" s="188"/>
      <c r="C227" s="172"/>
      <c r="D227" s="171"/>
      <c r="E227" s="200" t="s">
        <v>135</v>
      </c>
      <c r="F227" s="200" t="s">
        <v>135</v>
      </c>
      <c r="G227" s="200" t="s">
        <v>135</v>
      </c>
      <c r="H227" s="200" t="s">
        <v>135</v>
      </c>
      <c r="I227" s="200" t="s">
        <v>135</v>
      </c>
      <c r="J227" s="200" t="s">
        <v>135</v>
      </c>
      <c r="K227" s="194" t="s">
        <v>135</v>
      </c>
      <c r="L227" s="20"/>
      <c r="M227" s="20"/>
      <c r="T227" s="3"/>
      <c r="U227" s="3"/>
      <c r="V227" s="3"/>
      <c r="AH227" s="1"/>
      <c r="AI227" s="1"/>
      <c r="AJ227" s="1"/>
      <c r="AK227" s="1"/>
    </row>
    <row r="228" spans="1:37" ht="18.75" x14ac:dyDescent="0.25">
      <c r="A228" s="187" t="s">
        <v>31</v>
      </c>
      <c r="B228" s="188"/>
      <c r="C228" s="172"/>
      <c r="D228" s="171"/>
      <c r="E228" s="200" t="s">
        <v>135</v>
      </c>
      <c r="F228" s="200" t="s">
        <v>135</v>
      </c>
      <c r="G228" s="200" t="s">
        <v>135</v>
      </c>
      <c r="H228" s="200" t="s">
        <v>135</v>
      </c>
      <c r="I228" s="200" t="s">
        <v>135</v>
      </c>
      <c r="J228" s="200" t="s">
        <v>135</v>
      </c>
      <c r="K228" s="194" t="s">
        <v>135</v>
      </c>
      <c r="L228" s="20"/>
      <c r="M228" s="20"/>
      <c r="T228" s="3"/>
      <c r="U228" s="3"/>
      <c r="V228" s="3"/>
      <c r="AH228" s="1"/>
      <c r="AI228" s="1"/>
      <c r="AJ228" s="1"/>
      <c r="AK228" s="1"/>
    </row>
    <row r="229" spans="1:37" ht="19.5" thickBot="1" x14ac:dyDescent="0.3">
      <c r="A229" s="205" t="s">
        <v>32</v>
      </c>
      <c r="B229" s="206"/>
      <c r="C229" s="206"/>
      <c r="D229" s="207"/>
      <c r="E229" s="201" t="s">
        <v>135</v>
      </c>
      <c r="F229" s="201" t="s">
        <v>135</v>
      </c>
      <c r="G229" s="201" t="s">
        <v>135</v>
      </c>
      <c r="H229" s="201" t="s">
        <v>135</v>
      </c>
      <c r="I229" s="201" t="s">
        <v>135</v>
      </c>
      <c r="J229" s="201" t="s">
        <v>135</v>
      </c>
      <c r="K229" s="195" t="s">
        <v>135</v>
      </c>
      <c r="L229" s="20"/>
      <c r="M229" s="20"/>
      <c r="T229" s="3"/>
      <c r="U229" s="3"/>
      <c r="V229" s="3"/>
      <c r="AH229" s="1"/>
      <c r="AI229" s="1"/>
      <c r="AJ229" s="1"/>
      <c r="AK229" s="1"/>
    </row>
    <row r="230" spans="1:37" ht="18.75" x14ac:dyDescent="0.25">
      <c r="A230" s="26" t="s">
        <v>119</v>
      </c>
      <c r="B230" s="23"/>
      <c r="C230" s="24"/>
      <c r="D230" s="24"/>
      <c r="E230" s="24"/>
      <c r="F230" s="24"/>
      <c r="G230" s="24"/>
      <c r="H230" s="24"/>
      <c r="I230" s="24"/>
      <c r="K230" s="3"/>
      <c r="L230" s="3"/>
      <c r="AK230" s="1"/>
    </row>
    <row r="231" spans="1:37" ht="18.75" customHeight="1" x14ac:dyDescent="0.25">
      <c r="A231" s="284" t="s">
        <v>121</v>
      </c>
      <c r="B231" s="284"/>
      <c r="C231" s="284"/>
      <c r="D231" s="284"/>
      <c r="E231" s="284"/>
      <c r="F231" s="284"/>
      <c r="G231" s="284"/>
      <c r="H231" s="284"/>
      <c r="I231" s="284"/>
      <c r="J231" s="284"/>
      <c r="K231" s="284"/>
      <c r="L231" s="284"/>
      <c r="M231" s="284"/>
      <c r="N231" s="49"/>
      <c r="AK231" s="1"/>
    </row>
    <row r="232" spans="1:37" ht="14.25" customHeight="1" x14ac:dyDescent="0.25">
      <c r="A232" s="284" t="s">
        <v>133</v>
      </c>
      <c r="B232" s="284"/>
      <c r="C232" s="284"/>
      <c r="D232" s="284"/>
      <c r="E232" s="284"/>
      <c r="F232" s="284"/>
      <c r="G232" s="284"/>
      <c r="H232" s="284"/>
      <c r="I232" s="284"/>
      <c r="J232" s="284"/>
      <c r="K232" s="284"/>
      <c r="L232" s="49"/>
      <c r="M232" s="49"/>
      <c r="N232" s="49"/>
      <c r="AK232" s="1"/>
    </row>
    <row r="233" spans="1:37" ht="14.25" customHeight="1" x14ac:dyDescent="0.25">
      <c r="A233" s="183"/>
      <c r="B233" s="183"/>
      <c r="C233" s="183"/>
      <c r="D233" s="183"/>
      <c r="E233" s="183"/>
      <c r="F233" s="183"/>
      <c r="G233" s="183"/>
      <c r="H233" s="183"/>
      <c r="I233" s="183"/>
      <c r="J233" s="183"/>
      <c r="K233" s="183"/>
      <c r="L233" s="49"/>
      <c r="M233" s="49"/>
      <c r="N233" s="49"/>
      <c r="AK233" s="1"/>
    </row>
    <row r="234" spans="1:37" ht="14.25" customHeight="1" x14ac:dyDescent="0.25">
      <c r="A234" s="183"/>
      <c r="B234" s="183"/>
      <c r="C234" s="183"/>
      <c r="D234" s="183"/>
      <c r="E234" s="183"/>
      <c r="F234" s="183"/>
      <c r="G234" s="183"/>
      <c r="H234" s="183"/>
      <c r="I234" s="183"/>
      <c r="J234" s="183"/>
      <c r="K234" s="183"/>
      <c r="L234" s="49"/>
      <c r="M234" s="49"/>
      <c r="N234" s="49"/>
      <c r="AK234" s="1"/>
    </row>
    <row r="235" spans="1:37" ht="14.25" customHeight="1" x14ac:dyDescent="0.25">
      <c r="A235" t="s">
        <v>122</v>
      </c>
      <c r="B235"/>
      <c r="C235"/>
      <c r="D235"/>
      <c r="E235" s="183"/>
      <c r="F235" s="183"/>
      <c r="G235" s="183"/>
      <c r="H235" s="183"/>
      <c r="I235" s="183"/>
      <c r="J235" s="183"/>
      <c r="K235" s="183"/>
      <c r="L235" s="49"/>
      <c r="M235" s="49"/>
      <c r="N235" s="49"/>
      <c r="AK235" s="1"/>
    </row>
    <row r="236" spans="1:37" ht="14.25" customHeight="1" x14ac:dyDescent="0.25">
      <c r="A236" t="s">
        <v>123</v>
      </c>
      <c r="B236"/>
      <c r="C236"/>
      <c r="D236"/>
      <c r="E236" s="183"/>
      <c r="F236" s="183"/>
      <c r="G236" s="183"/>
      <c r="H236" s="183"/>
      <c r="I236" s="183"/>
      <c r="J236" s="183"/>
      <c r="K236" s="183"/>
      <c r="L236" s="49"/>
      <c r="M236" s="49"/>
      <c r="N236" s="49"/>
      <c r="AK236" s="1"/>
    </row>
    <row r="237" spans="1:37" ht="14.25" customHeight="1" x14ac:dyDescent="0.25">
      <c r="A237" t="s">
        <v>124</v>
      </c>
      <c r="B237" s="192" t="s">
        <v>125</v>
      </c>
      <c r="C237"/>
      <c r="D237"/>
      <c r="E237" s="183"/>
      <c r="F237" s="183"/>
      <c r="G237" s="183"/>
      <c r="H237" s="183"/>
      <c r="I237" s="183"/>
      <c r="J237" s="183"/>
      <c r="K237" s="183"/>
      <c r="L237" s="49"/>
      <c r="M237" s="49"/>
      <c r="N237" s="49"/>
      <c r="AK237" s="1"/>
    </row>
    <row r="238" spans="1:37" ht="14.25" customHeight="1" x14ac:dyDescent="0.25">
      <c r="A238" t="s">
        <v>126</v>
      </c>
      <c r="B238" s="192" t="s">
        <v>127</v>
      </c>
      <c r="C238"/>
      <c r="D238"/>
      <c r="E238" s="183"/>
      <c r="F238" s="183"/>
      <c r="G238" s="183"/>
      <c r="H238" s="183"/>
      <c r="I238" s="183"/>
      <c r="J238" s="183"/>
      <c r="K238" s="183"/>
      <c r="L238" s="49"/>
      <c r="M238" s="49"/>
      <c r="N238" s="49"/>
      <c r="AK238" s="1"/>
    </row>
    <row r="239" spans="1:37" ht="14.25" customHeight="1" x14ac:dyDescent="0.25">
      <c r="A239" t="s">
        <v>128</v>
      </c>
      <c r="B239" s="192" t="s">
        <v>129</v>
      </c>
      <c r="C239"/>
      <c r="D239"/>
      <c r="E239" s="183"/>
      <c r="F239" s="183"/>
      <c r="G239" s="183"/>
      <c r="H239" s="183"/>
      <c r="I239" s="183"/>
      <c r="J239" s="183"/>
      <c r="K239" s="183"/>
      <c r="L239" s="49"/>
      <c r="M239" s="49"/>
      <c r="N239" s="49"/>
      <c r="AK239" s="1"/>
    </row>
    <row r="240" spans="1:37" ht="18.75" customHeight="1" x14ac:dyDescent="0.25">
      <c r="A240" s="118"/>
      <c r="B240" s="118"/>
      <c r="C240" s="118"/>
      <c r="D240" s="118"/>
      <c r="E240" s="118"/>
      <c r="F240" s="118"/>
      <c r="G240" s="118"/>
      <c r="H240" s="118"/>
      <c r="I240" s="118"/>
      <c r="J240" s="118"/>
      <c r="K240" s="118"/>
      <c r="L240" s="118"/>
      <c r="M240" s="118"/>
      <c r="N240" s="49"/>
      <c r="AK240" s="1"/>
    </row>
    <row r="241" spans="1:37" ht="18.75" hidden="1" x14ac:dyDescent="0.25">
      <c r="A241" s="39"/>
      <c r="B241" s="23"/>
      <c r="C241" s="24"/>
      <c r="D241" s="24"/>
      <c r="E241" s="24"/>
      <c r="F241" s="24"/>
      <c r="G241" s="24"/>
      <c r="H241" s="24"/>
      <c r="I241" s="24"/>
      <c r="K241" s="3"/>
      <c r="L241" s="3"/>
      <c r="AK241" s="1"/>
    </row>
    <row r="242" spans="1:37" ht="18.75" hidden="1" x14ac:dyDescent="0.25">
      <c r="A242" s="39"/>
      <c r="B242" s="23"/>
      <c r="C242" s="24"/>
      <c r="D242" s="24"/>
      <c r="E242" s="24"/>
      <c r="F242" s="24"/>
      <c r="G242" s="24"/>
      <c r="H242" s="24"/>
      <c r="I242" s="24"/>
      <c r="K242" s="3"/>
      <c r="L242" s="3"/>
      <c r="AK242" s="1"/>
    </row>
    <row r="243" spans="1:37" x14ac:dyDescent="0.25"/>
    <row r="244" spans="1:37" x14ac:dyDescent="0.25"/>
  </sheetData>
  <mergeCells count="164">
    <mergeCell ref="A15:M15"/>
    <mergeCell ref="A9:M9"/>
    <mergeCell ref="A163:A164"/>
    <mergeCell ref="D126:D127"/>
    <mergeCell ref="F126:F127"/>
    <mergeCell ref="H126:H127"/>
    <mergeCell ref="I171:I172"/>
    <mergeCell ref="A171:A172"/>
    <mergeCell ref="F171:F172"/>
    <mergeCell ref="A126:A127"/>
    <mergeCell ref="A128:A129"/>
    <mergeCell ref="A138:H138"/>
    <mergeCell ref="I163:I164"/>
    <mergeCell ref="I165:I166"/>
    <mergeCell ref="A165:A166"/>
    <mergeCell ref="H128:H129"/>
    <mergeCell ref="I161:I162"/>
    <mergeCell ref="I148:I149"/>
    <mergeCell ref="I154:I155"/>
    <mergeCell ref="I146:I147"/>
    <mergeCell ref="H134:H135"/>
    <mergeCell ref="A142:A143"/>
    <mergeCell ref="A144:A145"/>
    <mergeCell ref="A146:A147"/>
    <mergeCell ref="A205:B205"/>
    <mergeCell ref="A96:B96"/>
    <mergeCell ref="A231:M231"/>
    <mergeCell ref="A232:K232"/>
    <mergeCell ref="I173:I174"/>
    <mergeCell ref="A193:A194"/>
    <mergeCell ref="H193:H194"/>
    <mergeCell ref="A200:B200"/>
    <mergeCell ref="A201:B201"/>
    <mergeCell ref="A202:B202"/>
    <mergeCell ref="A189:A190"/>
    <mergeCell ref="H189:H190"/>
    <mergeCell ref="A191:A192"/>
    <mergeCell ref="H191:H192"/>
    <mergeCell ref="A199:B199"/>
    <mergeCell ref="H181:H182"/>
    <mergeCell ref="A185:A186"/>
    <mergeCell ref="H185:H186"/>
    <mergeCell ref="A181:A182"/>
    <mergeCell ref="A183:A184"/>
    <mergeCell ref="H183:H184"/>
    <mergeCell ref="I142:I143"/>
    <mergeCell ref="I144:I145"/>
    <mergeCell ref="I152:I153"/>
    <mergeCell ref="A187:A188"/>
    <mergeCell ref="A204:B204"/>
    <mergeCell ref="A150:A151"/>
    <mergeCell ref="A152:A153"/>
    <mergeCell ref="A136:A137"/>
    <mergeCell ref="A124:A125"/>
    <mergeCell ref="A173:A174"/>
    <mergeCell ref="A116:B116"/>
    <mergeCell ref="A203:B203"/>
    <mergeCell ref="A45:B45"/>
    <mergeCell ref="A46:B46"/>
    <mergeCell ref="F128:F129"/>
    <mergeCell ref="A58:B58"/>
    <mergeCell ref="A59:B59"/>
    <mergeCell ref="A110:B110"/>
    <mergeCell ref="A111:B111"/>
    <mergeCell ref="A61:B61"/>
    <mergeCell ref="A82:B82"/>
    <mergeCell ref="A93:B93"/>
    <mergeCell ref="F124:F125"/>
    <mergeCell ref="H187:H188"/>
    <mergeCell ref="A167:A168"/>
    <mergeCell ref="A47:B47"/>
    <mergeCell ref="A44:B44"/>
    <mergeCell ref="A52:B52"/>
    <mergeCell ref="A53:B53"/>
    <mergeCell ref="A54:B54"/>
    <mergeCell ref="A55:B55"/>
    <mergeCell ref="A51:B51"/>
    <mergeCell ref="A83:B83"/>
    <mergeCell ref="A85:B85"/>
    <mergeCell ref="A84:B84"/>
    <mergeCell ref="A88:B88"/>
    <mergeCell ref="A86:B86"/>
    <mergeCell ref="D132:D133"/>
    <mergeCell ref="F132:F133"/>
    <mergeCell ref="A132:A133"/>
    <mergeCell ref="A148:A149"/>
    <mergeCell ref="F165:F166"/>
    <mergeCell ref="F163:F164"/>
    <mergeCell ref="D136:D137"/>
    <mergeCell ref="F136:F137"/>
    <mergeCell ref="A56:B56"/>
    <mergeCell ref="A57:B57"/>
    <mergeCell ref="H19:H21"/>
    <mergeCell ref="A43:B43"/>
    <mergeCell ref="A33:B33"/>
    <mergeCell ref="D128:D129"/>
    <mergeCell ref="A41:B41"/>
    <mergeCell ref="A169:A170"/>
    <mergeCell ref="F169:F170"/>
    <mergeCell ref="A60:B60"/>
    <mergeCell ref="D134:D135"/>
    <mergeCell ref="A25:F25"/>
    <mergeCell ref="A23:F23"/>
    <mergeCell ref="A22:F22"/>
    <mergeCell ref="A28:F28"/>
    <mergeCell ref="A26:F26"/>
    <mergeCell ref="A27:F27"/>
    <mergeCell ref="A161:A162"/>
    <mergeCell ref="F161:F162"/>
    <mergeCell ref="A154:A155"/>
    <mergeCell ref="A134:A135"/>
    <mergeCell ref="F134:F135"/>
    <mergeCell ref="A34:B34"/>
    <mergeCell ref="A35:B35"/>
    <mergeCell ref="A36:B36"/>
    <mergeCell ref="E123:F123"/>
    <mergeCell ref="F167:F168"/>
    <mergeCell ref="H124:H125"/>
    <mergeCell ref="A114:B114"/>
    <mergeCell ref="H132:H133"/>
    <mergeCell ref="H136:H137"/>
    <mergeCell ref="A94:B94"/>
    <mergeCell ref="F173:F174"/>
    <mergeCell ref="A6:M6"/>
    <mergeCell ref="A7:M7"/>
    <mergeCell ref="A8:M8"/>
    <mergeCell ref="I150:I151"/>
    <mergeCell ref="A20:F20"/>
    <mergeCell ref="I167:I168"/>
    <mergeCell ref="A115:B115"/>
    <mergeCell ref="A130:A131"/>
    <mergeCell ref="D130:D131"/>
    <mergeCell ref="F130:F131"/>
    <mergeCell ref="H130:H131"/>
    <mergeCell ref="G116:H116"/>
    <mergeCell ref="C123:D123"/>
    <mergeCell ref="G114:H114"/>
    <mergeCell ref="G115:H115"/>
    <mergeCell ref="G112:H112"/>
    <mergeCell ref="G113:H113"/>
    <mergeCell ref="A212:D212"/>
    <mergeCell ref="A218:D218"/>
    <mergeCell ref="A223:D223"/>
    <mergeCell ref="A229:D229"/>
    <mergeCell ref="A40:B40"/>
    <mergeCell ref="G19:G21"/>
    <mergeCell ref="A24:F24"/>
    <mergeCell ref="A42:B42"/>
    <mergeCell ref="I169:I170"/>
    <mergeCell ref="A206:B206"/>
    <mergeCell ref="G110:H110"/>
    <mergeCell ref="G111:H111"/>
    <mergeCell ref="D124:D125"/>
    <mergeCell ref="A95:B95"/>
    <mergeCell ref="A109:B109"/>
    <mergeCell ref="G109:H109"/>
    <mergeCell ref="A112:B112"/>
    <mergeCell ref="A113:B113"/>
    <mergeCell ref="G123:H123"/>
    <mergeCell ref="A97:B97"/>
    <mergeCell ref="A104:B104"/>
    <mergeCell ref="A102:B102"/>
    <mergeCell ref="A103:B103"/>
    <mergeCell ref="A101:B101"/>
  </mergeCells>
  <hyperlinks>
    <hyperlink ref="B237" r:id="rId1" xr:uid="{6ADA3D79-345E-4DFD-92E4-E17BFA4380BB}"/>
    <hyperlink ref="B238" r:id="rId2" xr:uid="{0A34EEBB-A28B-4CB1-93A8-87A138DF2C01}"/>
    <hyperlink ref="B239" r:id="rId3" xr:uid="{99D39657-561A-4346-B4AC-8724C52A13DE}"/>
  </hyperlinks>
  <pageMargins left="0.25" right="0.25" top="0.75" bottom="0.75" header="0.3" footer="0.3"/>
  <pageSetup scale="42" fitToHeight="0" orientation="portrait" r:id="rId4"/>
  <rowBreaks count="2" manualBreakCount="2">
    <brk id="106" max="9" man="1"/>
    <brk id="196" max="10" man="1"/>
  </rowBreaks>
  <ignoredErrors>
    <ignoredError sqref="J47 C36:H36 C47:I47 C206:H206 I206:M206 I36:J36 K36:M36 K47:M47 C88:H88 I88:M88 C61:M61 G77:J77 E77:F77" formulaRange="1"/>
    <ignoredError sqref="F161 F163 F162 F164" evalError="1"/>
    <ignoredError sqref="B166:E166 G166:H166 C186:G186 B190:G190 H191 G192:H192 C172:H172 F171 B192:F192" formula="1"/>
    <ignoredError sqref="F166 F165" evalError="1" formula="1"/>
  </ignoredErrors>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9E7BF315C69734B9AE0E8C763119545" ma:contentTypeVersion="15" ma:contentTypeDescription="Crear nuevo documento." ma:contentTypeScope="" ma:versionID="bf2d4fbd1493cb15e8d33d0ad5ef1a55">
  <xsd:schema xmlns:xsd="http://www.w3.org/2001/XMLSchema" xmlns:xs="http://www.w3.org/2001/XMLSchema" xmlns:p="http://schemas.microsoft.com/office/2006/metadata/properties" xmlns:ns2="7214a825-4d6a-4bfa-ba7d-b2d52f3fb169" xmlns:ns3="cea54045-9711-404a-8b22-e6e88fca4cc7" targetNamespace="http://schemas.microsoft.com/office/2006/metadata/properties" ma:root="true" ma:fieldsID="d99c2e009a339a79ff5ae1c325b3d8a4" ns2:_="" ns3:_="">
    <xsd:import namespace="7214a825-4d6a-4bfa-ba7d-b2d52f3fb169"/>
    <xsd:import namespace="cea54045-9711-404a-8b22-e6e88fca4cc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LengthInSeconds" minOccurs="0"/>
                <xsd:element ref="ns3:SharedWithUsers" minOccurs="0"/>
                <xsd:element ref="ns3:SharedWithDetails" minOccurs="0"/>
                <xsd:element ref="ns2:Imag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14a825-4d6a-4bfa-ba7d-b2d52f3fb1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Imagen" ma:index="21" nillable="true" ma:displayName="Imagen" ma:description="Vista previa" ma:format="Thumbnail" ma:internalName="Imagen">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ea54045-9711-404a-8b22-e6e88fca4cc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39c5b72-d866-4a3e-ab5d-c845ebefd95c}" ma:internalName="TaxCatchAll" ma:showField="CatchAllData" ma:web="cea54045-9711-404a-8b22-e6e88fca4cc7">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magen xmlns="7214a825-4d6a-4bfa-ba7d-b2d52f3fb169" xsi:nil="true"/>
    <TaxCatchAll xmlns="cea54045-9711-404a-8b22-e6e88fca4cc7" xsi:nil="true"/>
    <lcf76f155ced4ddcb4097134ff3c332f xmlns="7214a825-4d6a-4bfa-ba7d-b2d52f3fb16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4AF332-89A3-439C-99D4-232296D6B7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14a825-4d6a-4bfa-ba7d-b2d52f3fb169"/>
    <ds:schemaRef ds:uri="cea54045-9711-404a-8b22-e6e88fca4c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D38A0E-1419-4300-9B79-1C6414A68C51}">
  <ds:schemaRefs>
    <ds:schemaRef ds:uri="http://purl.org/dc/elements/1.1/"/>
    <ds:schemaRef ds:uri="http://www.w3.org/XML/1998/namespace"/>
    <ds:schemaRef ds:uri="7214a825-4d6a-4bfa-ba7d-b2d52f3fb169"/>
    <ds:schemaRef ds:uri="http://schemas.microsoft.com/office/2006/documentManagement/types"/>
    <ds:schemaRef ds:uri="cea54045-9711-404a-8b22-e6e88fca4cc7"/>
    <ds:schemaRef ds:uri="http://schemas.microsoft.com/office/2006/metadata/properties"/>
    <ds:schemaRef ds:uri="http://purl.org/dc/terms/"/>
    <ds:schemaRef ds:uri="http://purl.org/dc/dcmityp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7EC8086E-90D3-4CAE-AF88-CE748909FB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Sandra Milena Sorza Gonzalez</cp:lastModifiedBy>
  <cp:revision/>
  <dcterms:created xsi:type="dcterms:W3CDTF">2014-06-16T15:17:17Z</dcterms:created>
  <dcterms:modified xsi:type="dcterms:W3CDTF">2025-08-05T03:34:41Z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0x010100C9E7BF315C69734B9AE0E8C763119545</vt:lpwstr>
  </property>
  <property fmtid="{D5CDD505-2E9C-101B-9397-08002B2CF9AE}" pid="3" name="MediaServiceImageTags">
    <vt:lpwstr/>
  </property>
</Properties>
</file>