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jzorro_mineducacion_gov_co/Documents/PERFILES 2020/PERFILES IES/"/>
    </mc:Choice>
  </mc:AlternateContent>
  <xr:revisionPtr revIDLastSave="0" documentId="8_{9C4648DD-D5BD-46BD-BD94-83B0444208DB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Hoja1" sheetId="1" r:id="rId1"/>
  </sheets>
  <definedNames>
    <definedName name="_xlnm.Print_Area" localSheetId="0">Hoja1!$A$11:$K$199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C92" i="1" l="1"/>
  <c r="C91" i="1"/>
  <c r="C90" i="1"/>
  <c r="C89" i="1"/>
  <c r="C88" i="1"/>
  <c r="C87" i="1"/>
  <c r="G25" i="1" l="1"/>
  <c r="G163" i="1" l="1"/>
  <c r="F163" i="1"/>
  <c r="E163" i="1"/>
  <c r="D163" i="1"/>
  <c r="C163" i="1"/>
  <c r="B163" i="1"/>
  <c r="H148" i="1"/>
  <c r="G148" i="1"/>
  <c r="H146" i="1"/>
  <c r="G146" i="1"/>
  <c r="D148" i="1"/>
  <c r="E148" i="1"/>
  <c r="C148" i="1"/>
  <c r="B148" i="1"/>
  <c r="E146" i="1"/>
  <c r="D146" i="1"/>
  <c r="C146" i="1"/>
  <c r="B146" i="1"/>
  <c r="I134" i="1"/>
  <c r="H134" i="1"/>
  <c r="G134" i="1"/>
  <c r="F134" i="1"/>
  <c r="E134" i="1"/>
  <c r="D134" i="1"/>
  <c r="C134" i="1"/>
  <c r="B134" i="1"/>
  <c r="I132" i="1"/>
  <c r="H132" i="1"/>
  <c r="G132" i="1"/>
  <c r="F132" i="1"/>
  <c r="E132" i="1"/>
  <c r="D132" i="1"/>
  <c r="C132" i="1"/>
  <c r="B132" i="1"/>
  <c r="H118" i="1"/>
  <c r="F118" i="1"/>
  <c r="D118" i="1"/>
  <c r="G26" i="1"/>
  <c r="G20" i="1"/>
  <c r="K34" i="1"/>
  <c r="L34" i="1"/>
  <c r="G19" i="1" s="1"/>
  <c r="K45" i="1"/>
  <c r="L45" i="1"/>
  <c r="K58" i="1"/>
  <c r="L58" i="1"/>
  <c r="K66" i="1"/>
  <c r="L66" i="1"/>
  <c r="K73" i="1"/>
  <c r="L73" i="1"/>
  <c r="I146" i="1" l="1"/>
  <c r="H147" i="1" s="1"/>
  <c r="F146" i="1"/>
  <c r="E147" i="1" s="1"/>
  <c r="H163" i="1"/>
  <c r="J132" i="1"/>
  <c r="G147" i="1" l="1"/>
  <c r="D147" i="1"/>
  <c r="C147" i="1"/>
  <c r="B147" i="1"/>
  <c r="G164" i="1"/>
  <c r="F164" i="1"/>
  <c r="E164" i="1"/>
  <c r="D164" i="1"/>
  <c r="C164" i="1"/>
  <c r="B164" i="1"/>
  <c r="D133" i="1"/>
  <c r="C133" i="1"/>
  <c r="I133" i="1"/>
  <c r="E133" i="1"/>
  <c r="G133" i="1"/>
  <c r="F133" i="1"/>
  <c r="B133" i="1"/>
  <c r="H133" i="1"/>
  <c r="K175" i="1"/>
  <c r="L175" i="1"/>
  <c r="B7" i="1" l="1"/>
  <c r="D116" i="1" l="1"/>
  <c r="B126" i="1" l="1"/>
  <c r="G161" i="1" l="1"/>
  <c r="F161" i="1"/>
  <c r="E161" i="1"/>
  <c r="D161" i="1"/>
  <c r="C161" i="1"/>
  <c r="B161" i="1"/>
  <c r="I34" i="1" l="1"/>
  <c r="J34" i="1"/>
  <c r="H161" i="1" l="1"/>
  <c r="I148" i="1"/>
  <c r="F148" i="1"/>
  <c r="H120" i="1"/>
  <c r="F120" i="1"/>
  <c r="D120" i="1"/>
  <c r="J73" i="1"/>
  <c r="J66" i="1"/>
  <c r="J58" i="1"/>
  <c r="J175" i="1"/>
  <c r="I175" i="1"/>
  <c r="J45" i="1"/>
  <c r="E149" i="1" l="1"/>
  <c r="D149" i="1"/>
  <c r="C149" i="1"/>
  <c r="B149" i="1"/>
  <c r="H149" i="1"/>
  <c r="G149" i="1"/>
  <c r="G162" i="1"/>
  <c r="F162" i="1"/>
  <c r="C162" i="1"/>
  <c r="E162" i="1"/>
  <c r="D162" i="1"/>
  <c r="B162" i="1"/>
  <c r="J134" i="1"/>
  <c r="H135" i="1" l="1"/>
  <c r="I135" i="1"/>
  <c r="F135" i="1"/>
  <c r="G135" i="1"/>
  <c r="D135" i="1"/>
  <c r="E135" i="1"/>
  <c r="B135" i="1"/>
  <c r="C135" i="1"/>
  <c r="G159" i="1"/>
  <c r="G157" i="1"/>
  <c r="G155" i="1"/>
  <c r="F126" i="1" l="1"/>
  <c r="E92" i="1" l="1"/>
  <c r="E91" i="1"/>
  <c r="E90" i="1"/>
  <c r="E89" i="1"/>
  <c r="E88" i="1"/>
  <c r="E87" i="1"/>
  <c r="F175" i="1" l="1"/>
  <c r="E175" i="1"/>
  <c r="D175" i="1"/>
  <c r="C175" i="1"/>
  <c r="G140" i="1"/>
  <c r="F159" i="1"/>
  <c r="E159" i="1"/>
  <c r="D159" i="1"/>
  <c r="C159" i="1"/>
  <c r="B159" i="1"/>
  <c r="F157" i="1"/>
  <c r="E157" i="1"/>
  <c r="D157" i="1"/>
  <c r="C157" i="1"/>
  <c r="B157" i="1"/>
  <c r="F155" i="1"/>
  <c r="E155" i="1"/>
  <c r="D155" i="1"/>
  <c r="C155" i="1"/>
  <c r="B155" i="1"/>
  <c r="H144" i="1"/>
  <c r="E144" i="1"/>
  <c r="D144" i="1"/>
  <c r="C144" i="1"/>
  <c r="G144" i="1"/>
  <c r="H142" i="1"/>
  <c r="G142" i="1"/>
  <c r="H140" i="1"/>
  <c r="B144" i="1"/>
  <c r="E142" i="1"/>
  <c r="D142" i="1"/>
  <c r="C142" i="1"/>
  <c r="B142" i="1"/>
  <c r="E140" i="1"/>
  <c r="D140" i="1"/>
  <c r="C140" i="1"/>
  <c r="B140" i="1"/>
  <c r="C130" i="1"/>
  <c r="D130" i="1"/>
  <c r="E130" i="1"/>
  <c r="F130" i="1"/>
  <c r="G130" i="1"/>
  <c r="H130" i="1"/>
  <c r="I130" i="1"/>
  <c r="B130" i="1"/>
  <c r="C128" i="1"/>
  <c r="D128" i="1"/>
  <c r="E128" i="1"/>
  <c r="F128" i="1"/>
  <c r="G128" i="1"/>
  <c r="H128" i="1"/>
  <c r="I128" i="1"/>
  <c r="B128" i="1"/>
  <c r="C126" i="1"/>
  <c r="D126" i="1"/>
  <c r="E126" i="1"/>
  <c r="G126" i="1"/>
  <c r="H126" i="1"/>
  <c r="I126" i="1"/>
  <c r="I93" i="1"/>
  <c r="G23" i="1" s="1"/>
  <c r="D93" i="1"/>
  <c r="C93" i="1"/>
  <c r="G58" i="1"/>
  <c r="F58" i="1"/>
  <c r="E58" i="1"/>
  <c r="I73" i="1"/>
  <c r="H73" i="1"/>
  <c r="G73" i="1"/>
  <c r="F73" i="1"/>
  <c r="E73" i="1"/>
  <c r="D73" i="1"/>
  <c r="C73" i="1"/>
  <c r="I66" i="1"/>
  <c r="H66" i="1"/>
  <c r="G66" i="1"/>
  <c r="F66" i="1"/>
  <c r="E66" i="1"/>
  <c r="D66" i="1"/>
  <c r="C66" i="1"/>
  <c r="D58" i="1"/>
  <c r="C58" i="1"/>
  <c r="J130" i="1" l="1"/>
  <c r="E93" i="1"/>
  <c r="G22" i="1" s="1"/>
  <c r="J128" i="1"/>
  <c r="H157" i="1"/>
  <c r="H159" i="1"/>
  <c r="H155" i="1"/>
  <c r="I142" i="1"/>
  <c r="F140" i="1"/>
  <c r="I144" i="1"/>
  <c r="F142" i="1"/>
  <c r="F144" i="1"/>
  <c r="I140" i="1"/>
  <c r="J126" i="1"/>
  <c r="G45" i="1"/>
  <c r="F45" i="1"/>
  <c r="E45" i="1"/>
  <c r="D45" i="1"/>
  <c r="C45" i="1"/>
  <c r="H34" i="1"/>
  <c r="G34" i="1"/>
  <c r="F34" i="1"/>
  <c r="E34" i="1"/>
  <c r="D34" i="1"/>
  <c r="C34" i="1"/>
  <c r="E143" i="1" l="1"/>
  <c r="B143" i="1"/>
  <c r="D143" i="1"/>
  <c r="C143" i="1"/>
  <c r="C145" i="1"/>
  <c r="B145" i="1"/>
  <c r="E145" i="1"/>
  <c r="D145" i="1"/>
  <c r="H145" i="1"/>
  <c r="G145" i="1"/>
  <c r="G143" i="1"/>
  <c r="H143" i="1"/>
  <c r="H141" i="1"/>
  <c r="G141" i="1"/>
  <c r="C141" i="1"/>
  <c r="B141" i="1"/>
  <c r="E141" i="1"/>
  <c r="D141" i="1"/>
  <c r="G158" i="1"/>
  <c r="C158" i="1"/>
  <c r="F158" i="1"/>
  <c r="B158" i="1"/>
  <c r="E158" i="1"/>
  <c r="D158" i="1"/>
  <c r="G160" i="1"/>
  <c r="F160" i="1"/>
  <c r="B160" i="1"/>
  <c r="C160" i="1"/>
  <c r="E160" i="1"/>
  <c r="D160" i="1"/>
  <c r="G156" i="1"/>
  <c r="D156" i="1"/>
  <c r="C156" i="1"/>
  <c r="F156" i="1"/>
  <c r="B156" i="1"/>
  <c r="E156" i="1"/>
  <c r="I127" i="1"/>
  <c r="E127" i="1"/>
  <c r="H127" i="1"/>
  <c r="D127" i="1"/>
  <c r="B127" i="1"/>
  <c r="G127" i="1"/>
  <c r="C127" i="1"/>
  <c r="F127" i="1"/>
  <c r="I129" i="1"/>
  <c r="E129" i="1"/>
  <c r="H129" i="1"/>
  <c r="D129" i="1"/>
  <c r="B129" i="1"/>
  <c r="G129" i="1"/>
  <c r="C129" i="1"/>
  <c r="F129" i="1"/>
  <c r="I131" i="1"/>
  <c r="E131" i="1"/>
  <c r="H131" i="1"/>
  <c r="D131" i="1"/>
  <c r="B131" i="1"/>
  <c r="G131" i="1"/>
  <c r="C131" i="1"/>
  <c r="F131" i="1"/>
  <c r="C13" i="1" l="1"/>
  <c r="H175" i="1" l="1"/>
  <c r="I58" i="1" l="1"/>
  <c r="H58" i="1"/>
  <c r="G175" i="1" l="1"/>
  <c r="I45" i="1"/>
  <c r="H45" i="1"/>
  <c r="I13" i="1" l="1"/>
  <c r="H114" i="1" l="1"/>
  <c r="F114" i="1"/>
  <c r="D114" i="1"/>
  <c r="C14" i="1" l="1"/>
  <c r="A13" i="1" l="1"/>
  <c r="G13" i="1"/>
  <c r="G16" i="1"/>
  <c r="H116" i="1" l="1"/>
  <c r="H112" i="1"/>
  <c r="F116" i="1"/>
  <c r="F112" i="1"/>
  <c r="D112" i="1"/>
</calcChain>
</file>

<file path=xl/sharedStrings.xml><?xml version="1.0" encoding="utf-8"?>
<sst xmlns="http://schemas.openxmlformats.org/spreadsheetml/2006/main" count="236" uniqueCount="130">
  <si>
    <t>Matrícula Total</t>
  </si>
  <si>
    <t>Nación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</si>
  <si>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</si>
  <si>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</si>
  <si>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</si>
  <si>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</si>
  <si>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</si>
  <si>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</si>
  <si>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</si>
  <si>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</si>
  <si>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Salarios</t>
  </si>
  <si>
    <t>Medio</t>
  </si>
  <si>
    <t>Bajo</t>
  </si>
  <si>
    <t>ESTADISTICAS GENERALES DE EDUCACIÓN SUPERIOR</t>
  </si>
  <si>
    <t>Inscritos</t>
  </si>
  <si>
    <t>Admitidos</t>
  </si>
  <si>
    <t>Primer Curso</t>
  </si>
  <si>
    <t>DOCTORADO</t>
  </si>
  <si>
    <t>ESPECIALIZACIÓN</t>
  </si>
  <si>
    <t>TIEMPO COMPLETO</t>
  </si>
  <si>
    <t>Semestre</t>
  </si>
  <si>
    <t>[0,1) salarios mínimos</t>
  </si>
  <si>
    <t>[1,2) salarios mínimos</t>
  </si>
  <si>
    <t>[2,3) salarios mínimos</t>
  </si>
  <si>
    <t>[3,5) salarios mínimos</t>
  </si>
  <si>
    <t>[5,7) salarios mínimos</t>
  </si>
  <si>
    <t>[7,10) salarios mínimos</t>
  </si>
  <si>
    <t>[10,) salarios mínimos</t>
  </si>
  <si>
    <t>SECTOR</t>
  </si>
  <si>
    <t>MAESTRÍA</t>
  </si>
  <si>
    <t>CARACTER</t>
  </si>
  <si>
    <t>Alto</t>
  </si>
  <si>
    <t>TOTAL</t>
  </si>
  <si>
    <t>UNIVERSITARIO</t>
  </si>
  <si>
    <t>TÉCNICO PROFESIONAL</t>
  </si>
  <si>
    <t>CÁTEDRA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</si>
  <si>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</si>
  <si>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</si>
  <si>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</si>
  <si>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</si>
  <si>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</si>
  <si>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</si>
  <si>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Resumen de Estadísticas</t>
  </si>
  <si>
    <t>Matrícula Pregrado</t>
  </si>
  <si>
    <t>Matrícula Posgrado</t>
  </si>
  <si>
    <t>Proporción de matrícula atendida en programas con acreditación de alta calidad</t>
  </si>
  <si>
    <t>Número de programas académicos con reporte de matrícula</t>
  </si>
  <si>
    <t>Porcentaje de estudiantes nuevos con ingresos familiares entre 0 y 2 SMLV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</si>
  <si>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</si>
  <si>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</si>
  <si>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</si>
  <si>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</si>
  <si>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</si>
  <si>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</si>
  <si>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</si>
  <si>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</si>
  <si>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</si>
  <si>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</si>
  <si>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</si>
  <si>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</si>
  <si>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</si>
  <si>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</si>
  <si>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</si>
  <si>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</si>
  <si>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</si>
  <si>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</si>
  <si>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Programas</t>
  </si>
  <si>
    <t>Total IES</t>
  </si>
  <si>
    <t>Técnica y Tecnológica</t>
  </si>
  <si>
    <t>TECNÓLOGO</t>
  </si>
  <si>
    <t>DOCENTE SIN TÍTULO</t>
  </si>
  <si>
    <t>MEDIO TIEMPO O PARCIAL</t>
  </si>
  <si>
    <t>TÉRMINO INDEFINIDO</t>
  </si>
  <si>
    <t>TÉRMINO FIJO</t>
  </si>
  <si>
    <t>HORAS</t>
  </si>
  <si>
    <t>SIN INFORMACIÓN</t>
  </si>
  <si>
    <t>Porcentaje de vinculación al sector formal para recién graduados de programas de pregrado</t>
  </si>
  <si>
    <t>Fuente: MEN (SNIES)</t>
  </si>
  <si>
    <t>Matrícula por nivel académico</t>
  </si>
  <si>
    <t>Nivel académico</t>
  </si>
  <si>
    <t>Nivel de formación</t>
  </si>
  <si>
    <t>Fuente: MEN (Sistema Nacional de Información de Educación Superior - SNIES, Sistema para la Prevención de la Deserción en las IES - SPADIES, Observatorio Laboral de la Educación - OLE)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</si>
  <si>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</si>
  <si>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</si>
  <si>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</si>
  <si>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</si>
  <si>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</si>
  <si>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</si>
  <si>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</si>
  <si>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Fuente: MEN (SPADIES)</t>
  </si>
  <si>
    <t>Fuente: MEN (SNIES - SACES)</t>
  </si>
  <si>
    <t>Programas que reportan matrícula por nivel de formación</t>
  </si>
  <si>
    <t>Nivel de desempeño</t>
  </si>
  <si>
    <t>ii. Reporte de docentes por nivel de formación</t>
  </si>
  <si>
    <t>Año</t>
  </si>
  <si>
    <t>MUJER</t>
  </si>
  <si>
    <t>HOMBRE</t>
  </si>
  <si>
    <t>iii. Reporte de docentes por dedicación y sexo</t>
  </si>
  <si>
    <t>iv. Reporte de docentes por tipo de contrato</t>
  </si>
  <si>
    <t>Fuente: MEN - OLE</t>
  </si>
  <si>
    <r>
      <t>Vinculación 2011
(</t>
    </r>
    <r>
      <rPr>
        <b/>
        <sz val="10"/>
        <color theme="1"/>
        <rFont val="Calibri"/>
        <family val="2"/>
        <scheme val="minor"/>
      </rPr>
      <t>Graduados 2010)</t>
    </r>
  </si>
  <si>
    <r>
      <t>Vinculación 2012
(</t>
    </r>
    <r>
      <rPr>
        <b/>
        <sz val="10"/>
        <color theme="1"/>
        <rFont val="Calibri"/>
        <family val="2"/>
        <scheme val="minor"/>
      </rPr>
      <t>Graduados 2011)</t>
    </r>
  </si>
  <si>
    <r>
      <t>Vinculación 2013
(</t>
    </r>
    <r>
      <rPr>
        <b/>
        <sz val="10"/>
        <color theme="1"/>
        <rFont val="Calibri"/>
        <family val="2"/>
        <scheme val="minor"/>
      </rPr>
      <t>Graduados 2012)</t>
    </r>
  </si>
  <si>
    <r>
      <t>Vinculación 2014
(</t>
    </r>
    <r>
      <rPr>
        <b/>
        <sz val="10"/>
        <color theme="1"/>
        <rFont val="Calibri"/>
        <family val="2"/>
        <scheme val="minor"/>
      </rPr>
      <t>Graduados 2013)</t>
    </r>
  </si>
  <si>
    <r>
      <t>Vinculación 2015
(</t>
    </r>
    <r>
      <rPr>
        <b/>
        <sz val="10"/>
        <color theme="1"/>
        <rFont val="Calibri"/>
        <family val="2"/>
        <scheme val="minor"/>
      </rPr>
      <t>Graduados 2014)</t>
    </r>
  </si>
  <si>
    <t>Ingreso promedio de enganche de los recién graduados según máximo nivel de formación</t>
  </si>
  <si>
    <t>Economía administración contad.</t>
  </si>
  <si>
    <t>Distribución estudiantes nuevos según resultados Pruebas SABER 11 - 2016</t>
  </si>
  <si>
    <t>Sin clasificar</t>
  </si>
  <si>
    <t>OCASIONAL</t>
  </si>
  <si>
    <t>AD HONOREM</t>
  </si>
  <si>
    <r>
      <t>Vinculación 2016
(</t>
    </r>
    <r>
      <rPr>
        <b/>
        <sz val="10"/>
        <color theme="1"/>
        <rFont val="Calibri"/>
        <family val="2"/>
        <scheme val="minor"/>
      </rPr>
      <t>Graduados 2015)</t>
    </r>
  </si>
  <si>
    <t>Tasa de deserción anual universitaria</t>
  </si>
  <si>
    <t>Distribución de estudiantes nuevos según ingresos de las familias - 2016</t>
  </si>
  <si>
    <t>i. Reporte de Inscripciones, Admisiones y matriculados en primer curso</t>
  </si>
  <si>
    <t>Fuente: MEN (SNIES). Para 2016 y 2017 los datos corresponden al total de inscripciones y admisiones realizadas; una misma persona puede presentar una o varias inscripciones o admisiones.</t>
  </si>
  <si>
    <r>
      <t xml:space="preserve">Vinculación 2011
</t>
    </r>
    <r>
      <rPr>
        <b/>
        <sz val="11"/>
        <color theme="1"/>
        <rFont val="Calibri"/>
        <family val="2"/>
        <scheme val="minor"/>
      </rPr>
      <t>(Graduados 2010)</t>
    </r>
  </si>
  <si>
    <t>Nota: Desde el 2016 el nivel de especialización incluye especializaciones técnicas, tecnológicas, universitarias y médico quirúrgicas</t>
  </si>
  <si>
    <t>Subdirección de Desarrollo Sectorial</t>
  </si>
  <si>
    <t>Información año 2019</t>
  </si>
  <si>
    <t>La información suministrada corresponde al reporte realizado por las instituciones de educación superior - Información 2019 con corte a agosto de 2020</t>
  </si>
  <si>
    <t>Fuente: MEN (SPADIES 3,0)</t>
  </si>
  <si>
    <t>Número de municipios con reporte de matrícula atendida por la IES*</t>
  </si>
  <si>
    <t>*Municipios con más de 5 estudiantes matriculados</t>
  </si>
  <si>
    <t>Tasa de deserción anual por nivel de formación - Nueva serie</t>
  </si>
  <si>
    <t>-</t>
  </si>
  <si>
    <t>P</t>
  </si>
  <si>
    <t>NO</t>
  </si>
  <si>
    <t>I.U./E.T</t>
  </si>
  <si>
    <t>UNIPANAMERICANA - FUNDACION UNIVERSITARIA PANAMERICANA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</si>
</sst>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%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1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/>
      <bottom style="hair">
        <color theme="0" tint="-0.34998626667073579"/>
      </bottom>
      <diagonal/>
    </border>
    <border>
      <left style="medium">
        <color rgb="FF3366CC"/>
      </left>
      <right/>
      <top style="medium">
        <color rgb="FF3366CC"/>
      </top>
      <bottom/>
      <diagonal/>
    </border>
    <border>
      <left/>
      <right/>
      <top style="medium">
        <color rgb="FF3366CC"/>
      </top>
      <bottom/>
      <diagonal/>
    </border>
    <border>
      <left style="medium">
        <color rgb="FF3366CC"/>
      </left>
      <right style="medium">
        <color rgb="FF3366CC"/>
      </right>
      <top/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/>
      <diagonal/>
    </border>
    <border>
      <left style="medium">
        <color rgb="FF3366CC"/>
      </left>
      <right style="medium">
        <color rgb="FF3366CC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/>
      <diagonal/>
    </border>
    <border>
      <left/>
      <right style="medium">
        <color rgb="FF3366CC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rgb="FF3366CC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0" fontId="11" fillId="0" borderId="0"/>
  </cellStyleXfs>
  <cellXfs count="245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3" fillId="0" borderId="0" xfId="2" applyNumberFormat="1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10" fontId="3" fillId="0" borderId="0" xfId="2" applyNumberFormat="1" applyFont="1" applyAlignment="1" applyProtection="1">
      <alignment vertical="center"/>
      <protection hidden="1"/>
    </xf>
    <xf numFmtId="3" fontId="8" fillId="0" borderId="3" xfId="0" applyNumberFormat="1" applyFont="1" applyFill="1" applyBorder="1" applyAlignment="1" applyProtection="1">
      <alignment horizontal="center" vertical="center"/>
      <protection hidden="1"/>
    </xf>
    <xf numFmtId="166" fontId="3" fillId="0" borderId="0" xfId="2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0" fontId="10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5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165" fontId="14" fillId="0" borderId="0" xfId="1" applyNumberFormat="1" applyFont="1" applyAlignment="1" applyProtection="1">
      <alignment vertical="center"/>
      <protection hidden="1"/>
    </xf>
    <xf numFmtId="3" fontId="10" fillId="0" borderId="0" xfId="0" applyNumberFormat="1" applyFont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3" fontId="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3" fontId="8" fillId="0" borderId="3" xfId="2" applyNumberFormat="1" applyFont="1" applyFill="1" applyBorder="1" applyAlignment="1" applyProtection="1">
      <alignment horizontal="center" vertical="center"/>
      <protection hidden="1"/>
    </xf>
    <xf numFmtId="3" fontId="8" fillId="0" borderId="1" xfId="2" applyNumberFormat="1" applyFont="1" applyFill="1" applyBorder="1" applyAlignment="1" applyProtection="1">
      <alignment horizontal="center" vertical="center"/>
      <protection hidden="1"/>
    </xf>
    <xf numFmtId="166" fontId="8" fillId="0" borderId="6" xfId="2" applyNumberFormat="1" applyFont="1" applyFill="1" applyBorder="1" applyAlignment="1" applyProtection="1">
      <alignment horizontal="center" vertical="center"/>
      <protection hidden="1"/>
    </xf>
    <xf numFmtId="166" fontId="8" fillId="0" borderId="8" xfId="2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3" fontId="9" fillId="3" borderId="17" xfId="0" applyNumberFormat="1" applyFont="1" applyFill="1" applyBorder="1" applyAlignment="1" applyProtection="1">
      <alignment horizontal="center" vertical="center"/>
      <protection hidden="1"/>
    </xf>
    <xf numFmtId="3" fontId="9" fillId="0" borderId="17" xfId="0" applyNumberFormat="1" applyFont="1" applyFill="1" applyBorder="1" applyAlignment="1" applyProtection="1">
      <alignment horizontal="center" vertical="center"/>
      <protection hidden="1"/>
    </xf>
    <xf numFmtId="166" fontId="9" fillId="3" borderId="18" xfId="0" applyNumberFormat="1" applyFont="1" applyFill="1" applyBorder="1" applyAlignment="1" applyProtection="1">
      <alignment horizontal="center" vertical="center"/>
      <protection hidden="1"/>
    </xf>
    <xf numFmtId="166" fontId="8" fillId="0" borderId="19" xfId="2" applyNumberFormat="1" applyFont="1" applyBorder="1" applyAlignment="1" applyProtection="1">
      <alignment horizontal="center"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3" borderId="18" xfId="2" applyNumberFormat="1" applyFont="1" applyFill="1" applyBorder="1" applyAlignment="1" applyProtection="1">
      <alignment horizontal="center" vertical="center"/>
      <protection hidden="1"/>
    </xf>
    <xf numFmtId="3" fontId="9" fillId="0" borderId="18" xfId="0" applyNumberFormat="1" applyFont="1" applyFill="1" applyBorder="1" applyAlignment="1" applyProtection="1">
      <alignment horizontal="center" vertical="center"/>
      <protection hidden="1"/>
    </xf>
    <xf numFmtId="3" fontId="8" fillId="0" borderId="18" xfId="2" applyNumberFormat="1" applyFont="1" applyBorder="1" applyAlignment="1" applyProtection="1">
      <alignment horizontal="center" vertical="center"/>
      <protection hidden="1"/>
    </xf>
    <xf numFmtId="3" fontId="8" fillId="0" borderId="4" xfId="2" applyNumberFormat="1" applyFont="1" applyFill="1" applyBorder="1" applyAlignment="1" applyProtection="1">
      <alignment horizontal="center" vertical="center"/>
      <protection hidden="1"/>
    </xf>
    <xf numFmtId="3" fontId="8" fillId="0" borderId="2" xfId="2" applyNumberFormat="1" applyFont="1" applyFill="1" applyBorder="1" applyAlignment="1" applyProtection="1">
      <alignment horizontal="center" vertical="center"/>
      <protection hidden="1"/>
    </xf>
    <xf numFmtId="3" fontId="8" fillId="0" borderId="0" xfId="0" applyNumberFormat="1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Border="1" applyAlignment="1" applyProtection="1">
      <alignment horizontal="center" vertical="center"/>
      <protection hidden="1"/>
    </xf>
    <xf numFmtId="166" fontId="8" fillId="0" borderId="0" xfId="0" applyNumberFormat="1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center" vertical="center" wrapText="1"/>
      <protection hidden="1"/>
    </xf>
    <xf numFmtId="0" fontId="6" fillId="3" borderId="29" xfId="0" applyFont="1" applyFill="1" applyBorder="1" applyAlignment="1" applyProtection="1">
      <alignment horizontal="center" vertical="center" wrapText="1"/>
      <protection hidden="1"/>
    </xf>
    <xf numFmtId="3" fontId="8" fillId="0" borderId="31" xfId="0" applyNumberFormat="1" applyFont="1" applyFill="1" applyBorder="1" applyAlignment="1" applyProtection="1">
      <alignment horizontal="center" vertical="center"/>
      <protection hidden="1"/>
    </xf>
    <xf numFmtId="3" fontId="8" fillId="0" borderId="33" xfId="0" applyNumberFormat="1" applyFont="1" applyFill="1" applyBorder="1" applyAlignment="1" applyProtection="1">
      <alignment horizontal="center" vertical="center"/>
      <protection hidden="1"/>
    </xf>
    <xf numFmtId="3" fontId="8" fillId="0" borderId="33" xfId="2" applyNumberFormat="1" applyFont="1" applyFill="1" applyBorder="1" applyAlignment="1" applyProtection="1">
      <alignment horizontal="center" vertical="center"/>
      <protection hidden="1"/>
    </xf>
    <xf numFmtId="3" fontId="8" fillId="0" borderId="34" xfId="2" applyNumberFormat="1" applyFont="1" applyFill="1" applyBorder="1" applyAlignment="1" applyProtection="1">
      <alignment horizontal="center" vertical="center"/>
      <protection hidden="1"/>
    </xf>
    <xf numFmtId="3" fontId="8" fillId="0" borderId="32" xfId="2" applyNumberFormat="1" applyFont="1" applyFill="1" applyBorder="1" applyAlignment="1" applyProtection="1">
      <alignment horizontal="center" vertical="center"/>
      <protection hidden="1"/>
    </xf>
    <xf numFmtId="3" fontId="8" fillId="0" borderId="35" xfId="0" applyNumberFormat="1" applyFont="1" applyFill="1" applyBorder="1" applyAlignment="1" applyProtection="1">
      <alignment horizontal="center" vertical="center"/>
      <protection hidden="1"/>
    </xf>
    <xf numFmtId="3" fontId="8" fillId="0" borderId="36" xfId="2" applyNumberFormat="1" applyFont="1" applyFill="1" applyBorder="1" applyAlignment="1" applyProtection="1">
      <alignment horizontal="center" vertical="center"/>
      <protection hidden="1"/>
    </xf>
    <xf numFmtId="3" fontId="6" fillId="3" borderId="37" xfId="0" applyNumberFormat="1" applyFont="1" applyFill="1" applyBorder="1" applyAlignment="1" applyProtection="1">
      <alignment horizontal="center" vertical="center"/>
      <protection hidden="1"/>
    </xf>
    <xf numFmtId="3" fontId="6" fillId="3" borderId="39" xfId="0" applyNumberFormat="1" applyFont="1" applyFill="1" applyBorder="1" applyAlignment="1" applyProtection="1">
      <alignment horizontal="center" vertical="center"/>
      <protection hidden="1"/>
    </xf>
    <xf numFmtId="3" fontId="6" fillId="3" borderId="39" xfId="2" applyNumberFormat="1" applyFont="1" applyFill="1" applyBorder="1" applyAlignment="1" applyProtection="1">
      <alignment horizontal="center" vertical="center"/>
      <protection hidden="1"/>
    </xf>
    <xf numFmtId="3" fontId="6" fillId="3" borderId="40" xfId="2" applyNumberFormat="1" applyFont="1" applyFill="1" applyBorder="1" applyAlignment="1" applyProtection="1">
      <alignment horizontal="center" vertical="center"/>
      <protection hidden="1"/>
    </xf>
    <xf numFmtId="3" fontId="6" fillId="3" borderId="38" xfId="2" applyNumberFormat="1" applyFont="1" applyFill="1" applyBorder="1" applyAlignment="1" applyProtection="1">
      <alignment horizontal="center" vertical="center"/>
      <protection hidden="1"/>
    </xf>
    <xf numFmtId="3" fontId="8" fillId="0" borderId="27" xfId="0" applyNumberFormat="1" applyFont="1" applyFill="1" applyBorder="1" applyAlignment="1" applyProtection="1">
      <alignment horizontal="center" vertical="center"/>
      <protection hidden="1"/>
    </xf>
    <xf numFmtId="3" fontId="8" fillId="0" borderId="15" xfId="0" applyNumberFormat="1" applyFont="1" applyFill="1" applyBorder="1" applyAlignment="1" applyProtection="1">
      <alignment horizontal="center" vertical="center"/>
      <protection hidden="1"/>
    </xf>
    <xf numFmtId="3" fontId="8" fillId="0" borderId="15" xfId="2" applyNumberFormat="1" applyFont="1" applyFill="1" applyBorder="1" applyAlignment="1" applyProtection="1">
      <alignment horizontal="center" vertical="center"/>
      <protection hidden="1"/>
    </xf>
    <xf numFmtId="3" fontId="8" fillId="0" borderId="25" xfId="2" applyNumberFormat="1" applyFont="1" applyFill="1" applyBorder="1" applyAlignment="1" applyProtection="1">
      <alignment horizontal="center" vertical="center"/>
      <protection hidden="1"/>
    </xf>
    <xf numFmtId="3" fontId="8" fillId="0" borderId="16" xfId="2" applyNumberFormat="1" applyFont="1" applyFill="1" applyBorder="1" applyAlignment="1" applyProtection="1">
      <alignment horizontal="center" vertical="center"/>
      <protection hidden="1"/>
    </xf>
    <xf numFmtId="3" fontId="8" fillId="0" borderId="18" xfId="0" applyNumberFormat="1" applyFont="1" applyFill="1" applyBorder="1" applyAlignment="1" applyProtection="1">
      <alignment horizontal="center" vertical="center"/>
      <protection hidden="1"/>
    </xf>
    <xf numFmtId="3" fontId="8" fillId="0" borderId="17" xfId="2" applyNumberFormat="1" applyFont="1" applyFill="1" applyBorder="1" applyAlignment="1" applyProtection="1">
      <alignment horizontal="center" vertical="center"/>
      <protection hidden="1"/>
    </xf>
    <xf numFmtId="3" fontId="6" fillId="3" borderId="19" xfId="0" applyNumberFormat="1" applyFont="1" applyFill="1" applyBorder="1" applyAlignment="1" applyProtection="1">
      <alignment horizontal="center" vertical="center"/>
      <protection hidden="1"/>
    </xf>
    <xf numFmtId="3" fontId="6" fillId="3" borderId="20" xfId="0" applyNumberFormat="1" applyFont="1" applyFill="1" applyBorder="1" applyAlignment="1" applyProtection="1">
      <alignment horizontal="center" vertical="center"/>
      <protection hidden="1"/>
    </xf>
    <xf numFmtId="3" fontId="6" fillId="3" borderId="20" xfId="2" applyNumberFormat="1" applyFont="1" applyFill="1" applyBorder="1" applyAlignment="1" applyProtection="1">
      <alignment horizontal="center" vertical="center"/>
      <protection hidden="1"/>
    </xf>
    <xf numFmtId="3" fontId="6" fillId="3" borderId="26" xfId="2" applyNumberFormat="1" applyFont="1" applyFill="1" applyBorder="1" applyAlignment="1" applyProtection="1">
      <alignment horizontal="center" vertical="center"/>
      <protection hidden="1"/>
    </xf>
    <xf numFmtId="3" fontId="6" fillId="3" borderId="21" xfId="2" applyNumberFormat="1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0" fontId="6" fillId="3" borderId="41" xfId="0" applyFont="1" applyFill="1" applyBorder="1" applyAlignment="1" applyProtection="1">
      <alignment horizontal="center" vertical="center"/>
      <protection hidden="1"/>
    </xf>
    <xf numFmtId="0" fontId="6" fillId="3" borderId="42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3" fontId="8" fillId="0" borderId="16" xfId="0" applyNumberFormat="1" applyFont="1" applyFill="1" applyBorder="1" applyAlignment="1" applyProtection="1">
      <alignment horizontal="center" vertical="center"/>
      <protection hidden="1"/>
    </xf>
    <xf numFmtId="166" fontId="8" fillId="0" borderId="48" xfId="0" applyNumberFormat="1" applyFont="1" applyFill="1" applyBorder="1" applyAlignment="1" applyProtection="1">
      <alignment horizontal="center" vertical="center"/>
      <protection hidden="1"/>
    </xf>
    <xf numFmtId="3" fontId="8" fillId="0" borderId="17" xfId="0" applyNumberFormat="1" applyFont="1" applyFill="1" applyBorder="1" applyAlignment="1" applyProtection="1">
      <alignment horizontal="center" vertical="center"/>
      <protection hidden="1"/>
    </xf>
    <xf numFmtId="166" fontId="8" fillId="0" borderId="50" xfId="0" applyNumberFormat="1" applyFont="1" applyFill="1" applyBorder="1" applyAlignment="1" applyProtection="1">
      <alignment horizontal="center" vertical="center"/>
      <protection hidden="1"/>
    </xf>
    <xf numFmtId="3" fontId="6" fillId="3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53" xfId="0" applyNumberFormat="1" applyFont="1" applyFill="1" applyBorder="1" applyAlignment="1" applyProtection="1">
      <alignment horizontal="center" vertical="center"/>
      <protection hidden="1"/>
    </xf>
    <xf numFmtId="3" fontId="8" fillId="0" borderId="48" xfId="0" applyNumberFormat="1" applyFont="1" applyFill="1" applyBorder="1" applyAlignment="1" applyProtection="1">
      <alignment horizontal="center" vertical="center"/>
      <protection hidden="1"/>
    </xf>
    <xf numFmtId="3" fontId="8" fillId="0" borderId="50" xfId="0" applyNumberFormat="1" applyFont="1" applyFill="1" applyBorder="1" applyAlignment="1" applyProtection="1">
      <alignment horizontal="center" vertical="center"/>
      <protection hidden="1"/>
    </xf>
    <xf numFmtId="3" fontId="6" fillId="3" borderId="53" xfId="0" applyNumberFormat="1" applyFont="1" applyFill="1" applyBorder="1" applyAlignment="1" applyProtection="1">
      <alignment horizontal="center" vertical="center"/>
      <protection hidden="1"/>
    </xf>
    <xf numFmtId="166" fontId="8" fillId="0" borderId="48" xfId="2" applyNumberFormat="1" applyFont="1" applyFill="1" applyBorder="1" applyAlignment="1" applyProtection="1">
      <alignment horizontal="center" vertical="center"/>
      <protection hidden="1"/>
    </xf>
    <xf numFmtId="166" fontId="8" fillId="0" borderId="50" xfId="2" applyNumberFormat="1" applyFont="1" applyFill="1" applyBorder="1" applyAlignment="1" applyProtection="1">
      <alignment horizontal="center" vertical="center"/>
      <protection hidden="1"/>
    </xf>
    <xf numFmtId="166" fontId="8" fillId="0" borderId="53" xfId="2" applyNumberFormat="1" applyFont="1" applyFill="1" applyBorder="1" applyAlignment="1" applyProtection="1">
      <alignment horizontal="center" vertical="center"/>
      <protection hidden="1"/>
    </xf>
    <xf numFmtId="3" fontId="8" fillId="0" borderId="56" xfId="0" applyNumberFormat="1" applyFont="1" applyFill="1" applyBorder="1" applyAlignment="1" applyProtection="1">
      <alignment horizontal="center" vertical="center"/>
      <protection hidden="1"/>
    </xf>
    <xf numFmtId="3" fontId="8" fillId="0" borderId="58" xfId="0" applyNumberFormat="1" applyFont="1" applyFill="1" applyBorder="1" applyAlignment="1" applyProtection="1">
      <alignment horizontal="center" vertical="center"/>
      <protection hidden="1"/>
    </xf>
    <xf numFmtId="3" fontId="8" fillId="0" borderId="60" xfId="0" applyNumberFormat="1" applyFont="1" applyFill="1" applyBorder="1" applyAlignment="1" applyProtection="1">
      <alignment horizontal="center" vertical="center"/>
      <protection hidden="1"/>
    </xf>
    <xf numFmtId="3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57" xfId="0" applyFont="1" applyFill="1" applyBorder="1" applyAlignment="1" applyProtection="1">
      <alignment horizontal="center" vertical="center"/>
      <protection hidden="1"/>
    </xf>
    <xf numFmtId="0" fontId="6" fillId="0" borderId="59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center"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8" fillId="0" borderId="68" xfId="0" applyNumberFormat="1" applyFont="1" applyFill="1" applyBorder="1" applyAlignment="1" applyProtection="1">
      <alignment horizontal="center" vertical="center"/>
      <protection hidden="1"/>
    </xf>
    <xf numFmtId="3" fontId="8" fillId="0" borderId="47" xfId="0" applyNumberFormat="1" applyFont="1" applyFill="1" applyBorder="1" applyAlignment="1" applyProtection="1">
      <alignment horizontal="center" vertical="center"/>
      <protection hidden="1"/>
    </xf>
    <xf numFmtId="166" fontId="8" fillId="0" borderId="69" xfId="2" applyNumberFormat="1" applyFont="1" applyFill="1" applyBorder="1" applyAlignment="1" applyProtection="1">
      <alignment horizontal="center" vertical="center"/>
      <protection hidden="1"/>
    </xf>
    <xf numFmtId="3" fontId="8" fillId="0" borderId="70" xfId="0" applyNumberFormat="1" applyFont="1" applyFill="1" applyBorder="1" applyAlignment="1" applyProtection="1">
      <alignment horizontal="center" vertical="center"/>
      <protection hidden="1"/>
    </xf>
    <xf numFmtId="166" fontId="8" fillId="0" borderId="71" xfId="2" applyNumberFormat="1" applyFont="1" applyFill="1" applyBorder="1" applyAlignment="1" applyProtection="1">
      <alignment horizontal="center" vertical="center"/>
      <protection hidden="1"/>
    </xf>
    <xf numFmtId="3" fontId="8" fillId="0" borderId="72" xfId="0" applyNumberFormat="1" applyFont="1" applyFill="1" applyBorder="1" applyAlignment="1" applyProtection="1">
      <alignment horizontal="center" vertical="center"/>
      <protection hidden="1"/>
    </xf>
    <xf numFmtId="166" fontId="8" fillId="0" borderId="73" xfId="2" applyNumberFormat="1" applyFont="1" applyFill="1" applyBorder="1" applyAlignment="1" applyProtection="1">
      <alignment horizontal="center" vertical="center"/>
      <protection hidden="1"/>
    </xf>
    <xf numFmtId="166" fontId="8" fillId="0" borderId="52" xfId="2" applyNumberFormat="1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 wrapText="1"/>
      <protection hidden="1"/>
    </xf>
    <xf numFmtId="166" fontId="8" fillId="0" borderId="74" xfId="2" applyNumberFormat="1" applyFont="1" applyFill="1" applyBorder="1" applyAlignment="1" applyProtection="1">
      <alignment horizontal="center" vertical="center"/>
      <protection hidden="1"/>
    </xf>
    <xf numFmtId="166" fontId="8" fillId="0" borderId="56" xfId="2" applyNumberFormat="1" applyFont="1" applyFill="1" applyBorder="1" applyAlignment="1" applyProtection="1">
      <alignment horizontal="center" vertical="center"/>
      <protection hidden="1"/>
    </xf>
    <xf numFmtId="166" fontId="8" fillId="0" borderId="19" xfId="2" applyNumberFormat="1" applyFont="1" applyFill="1" applyBorder="1" applyAlignment="1" applyProtection="1">
      <alignment horizontal="center" vertical="center"/>
      <protection hidden="1"/>
    </xf>
    <xf numFmtId="3" fontId="8" fillId="0" borderId="20" xfId="0" applyNumberFormat="1" applyFont="1" applyFill="1" applyBorder="1" applyAlignment="1" applyProtection="1">
      <alignment horizontal="center" vertical="center"/>
      <protection hidden="1"/>
    </xf>
    <xf numFmtId="3" fontId="8" fillId="0" borderId="21" xfId="2" applyNumberFormat="1" applyFont="1" applyFill="1" applyBorder="1" applyAlignment="1" applyProtection="1">
      <alignment horizontal="center" vertical="center"/>
      <protection hidden="1"/>
    </xf>
    <xf numFmtId="166" fontId="9" fillId="3" borderId="17" xfId="2" applyNumberFormat="1" applyFont="1" applyFill="1" applyBorder="1" applyAlignment="1" applyProtection="1">
      <alignment horizontal="center" vertical="center"/>
      <protection hidden="1"/>
    </xf>
    <xf numFmtId="166" fontId="8" fillId="3" borderId="18" xfId="2" applyNumberFormat="1" applyFont="1" applyFill="1" applyBorder="1" applyAlignment="1" applyProtection="1">
      <alignment horizontal="center" vertical="center"/>
      <protection hidden="1"/>
    </xf>
    <xf numFmtId="166" fontId="9" fillId="0" borderId="18" xfId="2" applyNumberFormat="1" applyFont="1" applyFill="1" applyBorder="1" applyAlignment="1" applyProtection="1">
      <alignment horizontal="center" vertical="center"/>
      <protection hidden="1"/>
    </xf>
    <xf numFmtId="166" fontId="9" fillId="0" borderId="17" xfId="2" applyNumberFormat="1" applyFont="1" applyFill="1" applyBorder="1" applyAlignment="1" applyProtection="1">
      <alignment horizontal="center" vertical="center"/>
      <protection hidden="1"/>
    </xf>
    <xf numFmtId="166" fontId="8" fillId="0" borderId="27" xfId="2" applyNumberFormat="1" applyFont="1" applyFill="1" applyBorder="1" applyAlignment="1" applyProtection="1">
      <alignment horizontal="center" vertical="center"/>
      <protection hidden="1"/>
    </xf>
    <xf numFmtId="166" fontId="8" fillId="0" borderId="15" xfId="2" applyNumberFormat="1" applyFont="1" applyFill="1" applyBorder="1" applyAlignment="1" applyProtection="1">
      <alignment horizontal="center" vertical="center"/>
      <protection hidden="1"/>
    </xf>
    <xf numFmtId="166" fontId="8" fillId="0" borderId="16" xfId="2" applyNumberFormat="1" applyFont="1" applyFill="1" applyBorder="1" applyAlignment="1" applyProtection="1">
      <alignment horizontal="center" vertical="center"/>
      <protection hidden="1"/>
    </xf>
    <xf numFmtId="166" fontId="8" fillId="0" borderId="18" xfId="2" applyNumberFormat="1" applyFont="1" applyFill="1" applyBorder="1" applyAlignment="1" applyProtection="1">
      <alignment horizontal="center" vertical="center"/>
      <protection hidden="1"/>
    </xf>
    <xf numFmtId="166" fontId="8" fillId="0" borderId="1" xfId="2" applyNumberFormat="1" applyFont="1" applyFill="1" applyBorder="1" applyAlignment="1" applyProtection="1">
      <alignment horizontal="center" vertical="center"/>
      <protection hidden="1"/>
    </xf>
    <xf numFmtId="166" fontId="8" fillId="0" borderId="17" xfId="2" applyNumberFormat="1" applyFont="1" applyFill="1" applyBorder="1" applyAlignment="1" applyProtection="1">
      <alignment horizontal="center" vertical="center"/>
      <protection hidden="1"/>
    </xf>
    <xf numFmtId="166" fontId="8" fillId="0" borderId="20" xfId="2" applyNumberFormat="1" applyFont="1" applyFill="1" applyBorder="1" applyAlignment="1" applyProtection="1">
      <alignment horizontal="center" vertical="center"/>
      <protection hidden="1"/>
    </xf>
    <xf numFmtId="166" fontId="8" fillId="0" borderId="21" xfId="2" applyNumberFormat="1" applyFont="1" applyFill="1" applyBorder="1" applyAlignment="1" applyProtection="1">
      <alignment horizontal="center" vertical="center"/>
      <protection hidden="1"/>
    </xf>
    <xf numFmtId="166" fontId="8" fillId="0" borderId="43" xfId="2" applyNumberFormat="1" applyFont="1" applyFill="1" applyBorder="1" applyAlignment="1" applyProtection="1">
      <alignment horizontal="center" vertical="center"/>
      <protection hidden="1"/>
    </xf>
    <xf numFmtId="166" fontId="8" fillId="0" borderId="44" xfId="2" applyNumberFormat="1" applyFont="1" applyFill="1" applyBorder="1" applyAlignment="1" applyProtection="1">
      <alignment horizontal="center" vertical="center"/>
      <protection hidden="1"/>
    </xf>
    <xf numFmtId="166" fontId="8" fillId="0" borderId="45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vertical="top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3" fontId="9" fillId="0" borderId="17" xfId="0" applyNumberFormat="1" applyFont="1" applyBorder="1" applyAlignment="1" applyProtection="1">
      <alignment horizontal="center" vertical="center"/>
      <protection hidden="1"/>
    </xf>
    <xf numFmtId="3" fontId="9" fillId="0" borderId="16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166" fontId="8" fillId="0" borderId="78" xfId="2" applyNumberFormat="1" applyFont="1" applyFill="1" applyBorder="1" applyAlignment="1" applyProtection="1">
      <alignment horizontal="center" vertical="center"/>
      <protection hidden="1"/>
    </xf>
    <xf numFmtId="166" fontId="8" fillId="0" borderId="79" xfId="2" applyNumberFormat="1" applyFont="1" applyFill="1" applyBorder="1" applyAlignment="1" applyProtection="1">
      <alignment horizontal="center" vertical="center"/>
      <protection hidden="1"/>
    </xf>
    <xf numFmtId="166" fontId="8" fillId="0" borderId="75" xfId="2" applyNumberFormat="1" applyFont="1" applyFill="1" applyBorder="1" applyAlignment="1" applyProtection="1">
      <alignment horizontal="center" vertical="center"/>
      <protection hidden="1"/>
    </xf>
    <xf numFmtId="166" fontId="8" fillId="0" borderId="76" xfId="2" applyNumberFormat="1" applyFont="1" applyFill="1" applyBorder="1" applyAlignment="1" applyProtection="1">
      <alignment horizontal="center" vertical="center"/>
      <protection hidden="1"/>
    </xf>
    <xf numFmtId="166" fontId="6" fillId="3" borderId="77" xfId="2" applyNumberFormat="1" applyFont="1" applyFill="1" applyBorder="1" applyAlignment="1" applyProtection="1">
      <alignment horizontal="center" vertical="center"/>
      <protection hidden="1"/>
    </xf>
    <xf numFmtId="166" fontId="9" fillId="3" borderId="17" xfId="0" applyNumberFormat="1" applyFont="1" applyFill="1" applyBorder="1" applyAlignment="1" applyProtection="1">
      <alignment horizontal="center" vertical="center"/>
      <protection hidden="1"/>
    </xf>
    <xf numFmtId="166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vertical="top"/>
      <protection hidden="1"/>
    </xf>
    <xf numFmtId="166" fontId="6" fillId="3" borderId="80" xfId="2" applyNumberFormat="1" applyFont="1" applyFill="1" applyBorder="1" applyAlignment="1" applyProtection="1">
      <alignment horizontal="center" vertical="center"/>
      <protection hidden="1"/>
    </xf>
    <xf numFmtId="166" fontId="8" fillId="0" borderId="33" xfId="2" applyNumberFormat="1" applyFont="1" applyFill="1" applyBorder="1" applyAlignment="1" applyProtection="1">
      <alignment horizontal="center" vertical="center"/>
      <protection hidden="1"/>
    </xf>
    <xf numFmtId="166" fontId="8" fillId="0" borderId="3" xfId="2" applyNumberFormat="1" applyFont="1" applyFill="1" applyBorder="1" applyAlignment="1" applyProtection="1">
      <alignment horizontal="center" vertical="center"/>
      <protection hidden="1"/>
    </xf>
    <xf numFmtId="166" fontId="6" fillId="3" borderId="39" xfId="2" applyNumberFormat="1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left" vertical="center"/>
      <protection hidden="1"/>
    </xf>
    <xf numFmtId="0" fontId="8" fillId="0" borderId="16" xfId="0" applyFont="1" applyFill="1" applyBorder="1" applyAlignment="1" applyProtection="1">
      <alignment horizontal="left" vertical="center"/>
      <protection hidden="1"/>
    </xf>
    <xf numFmtId="0" fontId="8" fillId="0" borderId="18" xfId="0" applyFont="1" applyFill="1" applyBorder="1" applyAlignment="1" applyProtection="1">
      <alignment horizontal="left" vertical="center"/>
      <protection hidden="1"/>
    </xf>
    <xf numFmtId="0" fontId="8" fillId="0" borderId="17" xfId="0" applyFont="1" applyFill="1" applyBorder="1" applyAlignment="1" applyProtection="1">
      <alignment horizontal="left" vertical="center"/>
      <protection hidden="1"/>
    </xf>
    <xf numFmtId="0" fontId="6" fillId="0" borderId="66" xfId="0" applyFont="1" applyFill="1" applyBorder="1" applyAlignment="1" applyProtection="1">
      <alignment horizontal="center" vertical="center"/>
      <protection hidden="1"/>
    </xf>
    <xf numFmtId="0" fontId="6" fillId="0" borderId="67" xfId="0" applyFont="1" applyFill="1" applyBorder="1" applyAlignment="1" applyProtection="1">
      <alignment horizontal="center" vertical="center"/>
      <protection hidden="1"/>
    </xf>
    <xf numFmtId="3" fontId="8" fillId="0" borderId="59" xfId="0" applyNumberFormat="1" applyFont="1" applyFill="1" applyBorder="1" applyAlignment="1" applyProtection="1">
      <alignment horizontal="center" vertical="center"/>
      <protection hidden="1"/>
    </xf>
    <xf numFmtId="3" fontId="8" fillId="0" borderId="57" xfId="0" applyNumberFormat="1" applyFont="1" applyFill="1" applyBorder="1" applyAlignment="1" applyProtection="1">
      <alignment horizontal="center" vertical="center"/>
      <protection hidden="1"/>
    </xf>
    <xf numFmtId="3" fontId="6" fillId="0" borderId="64" xfId="0" applyNumberFormat="1" applyFont="1" applyFill="1" applyBorder="1" applyAlignment="1" applyProtection="1">
      <alignment horizontal="center" vertical="center"/>
      <protection hidden="1"/>
    </xf>
    <xf numFmtId="3" fontId="6" fillId="0" borderId="53" xfId="0" applyNumberFormat="1" applyFont="1" applyFill="1" applyBorder="1" applyAlignment="1" applyProtection="1">
      <alignment horizontal="center" vertical="center"/>
      <protection hidden="1"/>
    </xf>
    <xf numFmtId="3" fontId="6" fillId="0" borderId="66" xfId="0" applyNumberFormat="1" applyFont="1" applyFill="1" applyBorder="1" applyAlignment="1" applyProtection="1">
      <alignment horizontal="center" vertical="center"/>
      <protection hidden="1"/>
    </xf>
    <xf numFmtId="3" fontId="6" fillId="0" borderId="67" xfId="0" applyNumberFormat="1" applyFont="1" applyFill="1" applyBorder="1" applyAlignment="1" applyProtection="1">
      <alignment horizontal="center" vertical="center"/>
      <protection hidden="1"/>
    </xf>
    <xf numFmtId="3" fontId="6" fillId="0" borderId="48" xfId="0" applyNumberFormat="1" applyFont="1" applyFill="1" applyBorder="1" applyAlignment="1" applyProtection="1">
      <alignment horizontal="center" vertical="center"/>
      <protection hidden="1"/>
    </xf>
    <xf numFmtId="3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58" xfId="0" applyFont="1" applyFill="1" applyBorder="1" applyAlignment="1" applyProtection="1">
      <alignment horizontal="center" vertical="center"/>
      <protection hidden="1"/>
    </xf>
    <xf numFmtId="0" fontId="6" fillId="0" borderId="56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left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0" fontId="6" fillId="0" borderId="53" xfId="0" applyFont="1" applyFill="1" applyBorder="1" applyAlignment="1" applyProtection="1">
      <alignment horizontal="center" vertical="center"/>
      <protection hidden="1"/>
    </xf>
    <xf numFmtId="3" fontId="8" fillId="0" borderId="16" xfId="0" applyNumberFormat="1" applyFont="1" applyFill="1" applyBorder="1" applyAlignment="1" applyProtection="1">
      <alignment horizontal="center" vertical="center"/>
      <protection hidden="1"/>
    </xf>
    <xf numFmtId="3" fontId="8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0" fontId="6" fillId="0" borderId="60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8" fillId="0" borderId="21" xfId="0" applyNumberFormat="1" applyFont="1" applyFill="1" applyBorder="1" applyAlignment="1" applyProtection="1">
      <alignment horizontal="center" vertical="center"/>
      <protection hidden="1"/>
    </xf>
    <xf numFmtId="0" fontId="6" fillId="0" borderId="48" xfId="0" applyFont="1" applyFill="1" applyBorder="1" applyAlignment="1" applyProtection="1">
      <alignment horizontal="center" vertical="center" wrapText="1"/>
      <protection hidden="1"/>
    </xf>
    <xf numFmtId="0" fontId="6" fillId="0" borderId="65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left" vertical="center"/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0" fontId="8" fillId="0" borderId="17" xfId="0" applyFont="1" applyBorder="1" applyAlignment="1" applyProtection="1">
      <alignment horizontal="left" vertical="center"/>
      <protection hidden="1"/>
    </xf>
    <xf numFmtId="0" fontId="8" fillId="3" borderId="18" xfId="0" applyFont="1" applyFill="1" applyBorder="1" applyAlignment="1" applyProtection="1">
      <alignment horizontal="left" vertical="center"/>
      <protection hidden="1"/>
    </xf>
    <xf numFmtId="0" fontId="8" fillId="3" borderId="1" xfId="0" applyFont="1" applyFill="1" applyBorder="1" applyAlignment="1" applyProtection="1">
      <alignment horizontal="left" vertical="center"/>
      <protection hidden="1"/>
    </xf>
    <xf numFmtId="0" fontId="8" fillId="3" borderId="17" xfId="0" applyFont="1" applyFill="1" applyBorder="1" applyAlignment="1" applyProtection="1">
      <alignment horizontal="left" vertical="center"/>
      <protection hidden="1"/>
    </xf>
    <xf numFmtId="0" fontId="8" fillId="0" borderId="27" xfId="0" applyFont="1" applyBorder="1" applyAlignment="1" applyProtection="1">
      <alignment horizontal="left" vertical="center"/>
      <protection hidden="1"/>
    </xf>
    <xf numFmtId="0" fontId="8" fillId="0" borderId="15" xfId="0" applyFont="1" applyBorder="1" applyAlignment="1" applyProtection="1">
      <alignment horizontal="left" vertical="center"/>
      <protection hidden="1"/>
    </xf>
    <xf numFmtId="0" fontId="8" fillId="0" borderId="16" xfId="0" applyFont="1" applyBorder="1" applyAlignment="1" applyProtection="1">
      <alignment horizontal="left" vertical="center"/>
      <protection hidden="1"/>
    </xf>
    <xf numFmtId="0" fontId="8" fillId="0" borderId="19" xfId="0" applyFont="1" applyBorder="1" applyAlignment="1" applyProtection="1">
      <alignment horizontal="left" vertical="center"/>
      <protection hidden="1"/>
    </xf>
    <xf numFmtId="0" fontId="8" fillId="0" borderId="20" xfId="0" applyFont="1" applyBorder="1" applyAlignment="1" applyProtection="1">
      <alignment horizontal="left" vertical="center"/>
      <protection hidden="1"/>
    </xf>
    <xf numFmtId="0" fontId="8" fillId="0" borderId="21" xfId="0" applyFont="1" applyBorder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horizontal="left" vertical="center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0" fontId="4" fillId="3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8" fillId="0" borderId="31" xfId="0" applyFont="1" applyFill="1" applyBorder="1" applyAlignment="1" applyProtection="1">
      <alignment horizontal="left" vertical="center"/>
      <protection hidden="1"/>
    </xf>
    <xf numFmtId="0" fontId="8" fillId="0" borderId="32" xfId="0" applyFont="1" applyFill="1" applyBorder="1" applyAlignment="1" applyProtection="1">
      <alignment horizontal="left" vertical="center"/>
      <protection hidden="1"/>
    </xf>
    <xf numFmtId="0" fontId="8" fillId="0" borderId="35" xfId="0" applyFont="1" applyFill="1" applyBorder="1" applyAlignment="1" applyProtection="1">
      <alignment horizontal="left" vertical="center"/>
      <protection hidden="1"/>
    </xf>
    <xf numFmtId="0" fontId="8" fillId="0" borderId="36" xfId="0" applyFont="1" applyFill="1" applyBorder="1" applyAlignment="1" applyProtection="1">
      <alignment horizontal="left" vertical="center"/>
      <protection hidden="1"/>
    </xf>
    <xf numFmtId="0" fontId="6" fillId="3" borderId="37" xfId="0" applyFont="1" applyFill="1" applyBorder="1" applyAlignment="1" applyProtection="1">
      <alignment horizontal="left" vertical="center"/>
      <protection hidden="1"/>
    </xf>
    <xf numFmtId="0" fontId="6" fillId="3" borderId="38" xfId="0" applyFont="1" applyFill="1" applyBorder="1" applyAlignment="1" applyProtection="1">
      <alignment horizontal="left" vertical="center"/>
      <protection hidden="1"/>
    </xf>
    <xf numFmtId="0" fontId="6" fillId="3" borderId="19" xfId="0" applyFont="1" applyFill="1" applyBorder="1" applyAlignment="1" applyProtection="1">
      <alignment horizontal="left" vertical="center"/>
      <protection hidden="1"/>
    </xf>
    <xf numFmtId="0" fontId="6" fillId="3" borderId="21" xfId="0" applyFont="1" applyFill="1" applyBorder="1" applyAlignment="1" applyProtection="1">
      <alignment horizontal="left" vertical="center"/>
      <protection hidden="1"/>
    </xf>
    <xf numFmtId="0" fontId="0" fillId="0" borderId="27" xfId="0" applyFont="1" applyFill="1" applyBorder="1" applyAlignment="1" applyProtection="1">
      <alignment horizontal="left" vertical="center"/>
      <protection hidden="1"/>
    </xf>
    <xf numFmtId="0" fontId="0" fillId="0" borderId="16" xfId="0" applyFont="1" applyFill="1" applyBorder="1" applyAlignment="1" applyProtection="1">
      <alignment horizontal="left" vertical="center"/>
      <protection hidden="1"/>
    </xf>
    <xf numFmtId="0" fontId="0" fillId="0" borderId="18" xfId="0" applyFont="1" applyFill="1" applyBorder="1" applyAlignment="1" applyProtection="1">
      <alignment horizontal="left" vertical="center"/>
      <protection hidden="1"/>
    </xf>
    <xf numFmtId="0" fontId="0" fillId="0" borderId="17" xfId="0" applyFont="1" applyFill="1" applyBorder="1" applyAlignment="1" applyProtection="1">
      <alignment horizontal="left" vertical="center"/>
      <protection hidden="1"/>
    </xf>
    <xf numFmtId="0" fontId="6" fillId="3" borderId="62" xfId="0" applyFont="1" applyFill="1" applyBorder="1" applyAlignment="1" applyProtection="1">
      <alignment horizontal="center" vertical="center"/>
      <protection hidden="1"/>
    </xf>
    <xf numFmtId="0" fontId="6" fillId="3" borderId="63" xfId="0" applyFont="1" applyFill="1" applyBorder="1" applyAlignment="1" applyProtection="1">
      <alignment horizontal="center" vertical="center"/>
      <protection hidden="1"/>
    </xf>
    <xf numFmtId="0" fontId="8" fillId="0" borderId="49" xfId="0" applyFont="1" applyFill="1" applyBorder="1" applyAlignment="1" applyProtection="1">
      <alignment horizontal="left" vertical="center"/>
      <protection hidden="1"/>
    </xf>
    <xf numFmtId="0" fontId="8" fillId="0" borderId="23" xfId="0" applyFont="1" applyFill="1" applyBorder="1" applyAlignment="1" applyProtection="1">
      <alignment horizontal="left" vertical="center"/>
      <protection hidden="1"/>
    </xf>
    <xf numFmtId="0" fontId="8" fillId="0" borderId="22" xfId="0" applyFont="1" applyFill="1" applyBorder="1" applyAlignment="1" applyProtection="1">
      <alignment horizontal="left" vertical="center"/>
      <protection hidden="1"/>
    </xf>
    <xf numFmtId="0" fontId="6" fillId="3" borderId="51" xfId="0" applyFont="1" applyFill="1" applyBorder="1" applyAlignment="1" applyProtection="1">
      <alignment horizontal="left" vertical="center"/>
      <protection hidden="1"/>
    </xf>
    <xf numFmtId="0" fontId="6" fillId="3" borderId="52" xfId="0" applyFont="1" applyFill="1" applyBorder="1" applyAlignment="1" applyProtection="1">
      <alignment horizontal="left" vertical="center"/>
      <protection hidden="1"/>
    </xf>
    <xf numFmtId="0" fontId="6" fillId="3" borderId="55" xfId="0" applyFont="1" applyFill="1" applyBorder="1" applyAlignment="1" applyProtection="1">
      <alignment horizontal="left" vertical="center"/>
      <protection hidden="1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8" fillId="0" borderId="46" xfId="0" applyFont="1" applyFill="1" applyBorder="1" applyAlignment="1" applyProtection="1">
      <alignment horizontal="left" vertical="center"/>
      <protection hidden="1"/>
    </xf>
    <xf numFmtId="0" fontId="8" fillId="0" borderId="47" xfId="0" applyFont="1" applyFill="1" applyBorder="1" applyAlignment="1" applyProtection="1">
      <alignment horizontal="left" vertical="center"/>
      <protection hidden="1"/>
    </xf>
    <xf numFmtId="0" fontId="6" fillId="3" borderId="37" xfId="0" applyFont="1" applyFill="1" applyBorder="1" applyAlignment="1" applyProtection="1">
      <alignment horizontal="center" vertical="center"/>
      <protection hidden="1"/>
    </xf>
    <xf numFmtId="0" fontId="6" fillId="3" borderId="40" xfId="0" applyFont="1" applyFill="1" applyBorder="1" applyAlignment="1" applyProtection="1">
      <alignment horizontal="center" vertical="center"/>
      <protection hidden="1"/>
    </xf>
    <xf numFmtId="0" fontId="8" fillId="0" borderId="31" xfId="0" applyFont="1" applyFill="1" applyBorder="1" applyAlignment="1" applyProtection="1">
      <alignment horizontal="center" vertical="center"/>
      <protection hidden="1"/>
    </xf>
    <xf numFmtId="0" fontId="8" fillId="0" borderId="34" xfId="0" applyFont="1" applyFill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8" fillId="0" borderId="40" xfId="0" applyFont="1" applyFill="1" applyBorder="1" applyAlignment="1" applyProtection="1">
      <alignment horizontal="center" vertical="center"/>
      <protection hidden="1"/>
    </xf>
    <xf numFmtId="0" fontId="8" fillId="0" borderId="51" xfId="0" applyFont="1" applyFill="1" applyBorder="1" applyAlignment="1" applyProtection="1">
      <alignment horizontal="left" vertical="center"/>
      <protection hidden="1"/>
    </xf>
    <xf numFmtId="0" fontId="8" fillId="0" borderId="52" xfId="0" applyFont="1" applyFill="1" applyBorder="1" applyAlignment="1" applyProtection="1">
      <alignment horizontal="left" vertical="center"/>
      <protection hidden="1"/>
    </xf>
    <xf numFmtId="0" fontId="8" fillId="0" borderId="54" xfId="0" applyFont="1" applyFill="1" applyBorder="1" applyAlignment="1" applyProtection="1">
      <alignment horizontal="left" vertical="center"/>
      <protection hidden="1"/>
    </xf>
    <xf numFmtId="0" fontId="8" fillId="0" borderId="19" xfId="0" applyFont="1" applyFill="1" applyBorder="1" applyAlignment="1" applyProtection="1">
      <alignment horizontal="left" vertical="center"/>
      <protection hidden="1"/>
    </xf>
    <xf numFmtId="0" fontId="8" fillId="0" borderId="21" xfId="0" applyFont="1" applyFill="1" applyBorder="1" applyAlignment="1" applyProtection="1">
      <alignment horizontal="left" vertical="center"/>
      <protection hidden="1"/>
    </xf>
  </cellXfs>
  <cellStyles count="5"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396694</xdr:colOff>
      <xdr:row>4</xdr:row>
      <xdr:rowOff>67129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1CFB5DF-CA7D-4C7C-8AC0-9337C4A90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J200"/>
  <sheetViews>
    <sheetView showGridLines="0" tabSelected="1" zoomScale="70" zoomScaleNormal="70" workbookViewId="0">
      <selection activeCell="B7" sqref="B7:I7"/>
    </sheetView>
  </sheetViews>
  <sheetFormatPr baseColWidth="10" defaultColWidth="0" defaultRowHeight="15.75" zeroHeight="1" x14ac:dyDescent="0.25"/>
  <cols>
    <col min="1" max="1" width="16.28515625" style="4" customWidth="1"/>
    <col min="2" max="2" width="19.5703125" style="4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140625" style="1" customWidth="1"/>
    <col min="12" max="12" width="22.42578125" style="7" customWidth="1"/>
    <col min="13" max="13" width="11.42578125" style="7" customWidth="1"/>
    <col min="14" max="36" width="11.85546875" style="7" hidden="1" customWidth="1"/>
    <col min="37" max="16384" width="11.85546875" style="1" hidden="1"/>
  </cols>
  <sheetData>
    <row r="1" spans="1:36" x14ac:dyDescent="0.25"/>
    <row r="2" spans="1:36" ht="15.75" customHeight="1" x14ac:dyDescent="0.25"/>
    <row r="3" spans="1:36" ht="15.75" customHeight="1" x14ac:dyDescent="0.25"/>
    <row r="4" spans="1:36" ht="15.75" customHeight="1" x14ac:dyDescent="0.25"/>
    <row r="5" spans="1:36" ht="15.75" customHeight="1" x14ac:dyDescent="0.25"/>
    <row r="6" spans="1:36" ht="26.25" x14ac:dyDescent="0.25">
      <c r="B6" s="187" t="s">
        <v>13</v>
      </c>
      <c r="C6" s="187"/>
      <c r="D6" s="187"/>
      <c r="E6" s="187"/>
      <c r="F6" s="187"/>
      <c r="G6" s="187"/>
      <c r="H6" s="187"/>
      <c r="I6" s="187"/>
    </row>
    <row r="7" spans="1:36" ht="26.25" x14ac:dyDescent="0.25">
      <c r="B7" s="187" t="str">
        <f>+A11</f>
        <v>UNIPANAMERICANA - FUNDACION UNIVERSITARIA PANAMERICANA</v>
      </c>
      <c r="C7" s="187"/>
      <c r="D7" s="187"/>
      <c r="E7" s="187"/>
      <c r="F7" s="187"/>
      <c r="G7" s="187"/>
      <c r="H7" s="187"/>
      <c r="I7" s="187"/>
      <c r="J7" s="37"/>
      <c r="K7" s="5"/>
    </row>
    <row r="8" spans="1:36" ht="26.25" x14ac:dyDescent="0.25">
      <c r="B8" s="187" t="s">
        <v>119</v>
      </c>
      <c r="C8" s="187"/>
      <c r="D8" s="187"/>
      <c r="E8" s="187"/>
      <c r="F8" s="187"/>
      <c r="G8" s="187"/>
      <c r="H8" s="187"/>
      <c r="I8" s="187"/>
      <c r="J8" s="37"/>
      <c r="K8" s="5"/>
    </row>
    <row r="9" spans="1:36" s="140" customFormat="1" ht="18.75" x14ac:dyDescent="0.25">
      <c r="A9" s="137"/>
      <c r="B9" s="207" t="s">
        <v>118</v>
      </c>
      <c r="C9" s="207"/>
      <c r="D9" s="207"/>
      <c r="E9" s="207"/>
      <c r="F9" s="207"/>
      <c r="G9" s="207"/>
      <c r="H9" s="207"/>
      <c r="I9" s="207"/>
      <c r="J9" s="138"/>
      <c r="K9" s="5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</row>
    <row r="10" spans="1:36" s="4" customFormat="1" ht="21" customHeight="1" x14ac:dyDescent="0.25">
      <c r="A10" s="136" t="s">
        <v>120</v>
      </c>
      <c r="B10" s="6"/>
      <c r="C10" s="6"/>
      <c r="D10" s="6"/>
      <c r="E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5.75" customHeight="1" x14ac:dyDescent="0.25">
      <c r="A11" s="6" t="s">
        <v>129</v>
      </c>
      <c r="B11" s="6" t="s">
        <v>126</v>
      </c>
      <c r="C11" s="7" t="s">
        <v>128</v>
      </c>
      <c r="D11" s="7">
        <v>1</v>
      </c>
      <c r="E11" s="7" t="s">
        <v>127</v>
      </c>
      <c r="F11" s="7"/>
    </row>
    <row r="12" spans="1:36" ht="26.25" x14ac:dyDescent="0.25">
      <c r="A12" s="38" t="s">
        <v>28</v>
      </c>
      <c r="B12" s="8"/>
      <c r="C12" s="38" t="s">
        <v>30</v>
      </c>
      <c r="D12" s="9"/>
      <c r="E12" s="9"/>
      <c r="F12" s="9"/>
      <c r="G12" s="39" t="s">
        <v>40</v>
      </c>
      <c r="H12" s="9"/>
      <c r="I12" s="38" t="s">
        <v>41</v>
      </c>
      <c r="J12" s="38"/>
    </row>
    <row r="13" spans="1:36" ht="26.25" x14ac:dyDescent="0.25">
      <c r="A13" s="8" t="str">
        <f>+IF(B11="O","OFICIAL",IF(B11="P","PRIVADA","RÉGIMEN ESPECIAL"))</f>
        <v>PRIVADA</v>
      </c>
      <c r="B13" s="8"/>
      <c r="C13" s="9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10"/>
      <c r="E13" s="9"/>
      <c r="F13" s="10"/>
      <c r="G13" s="11">
        <f>+D11</f>
        <v>1</v>
      </c>
      <c r="H13" s="9"/>
      <c r="I13" s="11" t="str">
        <f>+E11</f>
        <v>NO</v>
      </c>
      <c r="J13" s="37"/>
    </row>
    <row r="14" spans="1:36" ht="26.25" x14ac:dyDescent="0.25">
      <c r="C14" s="8" t="str">
        <f>+IF(C11="I.U./E.T","ESCUELA TECNOLÓGICA","")</f>
        <v>ESCUELA TECNOLÓGICA</v>
      </c>
      <c r="D14" s="4"/>
      <c r="E14" s="4"/>
    </row>
    <row r="15" spans="1:36" ht="16.5" customHeight="1" thickBot="1" x14ac:dyDescent="0.3">
      <c r="B15" s="12"/>
    </row>
    <row r="16" spans="1:36" x14ac:dyDescent="0.25">
      <c r="G16" s="201" t="str">
        <f>+A11</f>
        <v>UNIPANAMERICANA - FUNDACION UNIVERSITARIA PANAMERICANA</v>
      </c>
      <c r="H16" s="204" t="s">
        <v>1</v>
      </c>
    </row>
    <row r="17" spans="1:12" ht="28.5" customHeight="1" x14ac:dyDescent="0.25">
      <c r="C17" s="13" t="s">
        <v>42</v>
      </c>
      <c r="G17" s="202"/>
      <c r="H17" s="205"/>
    </row>
    <row r="18" spans="1:12" ht="20.25" customHeight="1" thickBot="1" x14ac:dyDescent="0.3">
      <c r="G18" s="203"/>
      <c r="H18" s="206"/>
    </row>
    <row r="19" spans="1:12" ht="18.75" x14ac:dyDescent="0.25">
      <c r="A19" s="194" t="s">
        <v>0</v>
      </c>
      <c r="B19" s="195"/>
      <c r="C19" s="195"/>
      <c r="D19" s="195"/>
      <c r="E19" s="195"/>
      <c r="F19" s="196"/>
      <c r="G19" s="44">
        <f>+L34</f>
        <v>7509</v>
      </c>
      <c r="H19" s="142">
        <v>2396250</v>
      </c>
    </row>
    <row r="20" spans="1:12" ht="18.75" x14ac:dyDescent="0.25">
      <c r="A20" s="191" t="s">
        <v>43</v>
      </c>
      <c r="B20" s="192"/>
      <c r="C20" s="192"/>
      <c r="D20" s="192"/>
      <c r="E20" s="192"/>
      <c r="F20" s="193"/>
      <c r="G20" s="45">
        <f>+L32</f>
        <v>7487</v>
      </c>
      <c r="H20" s="40">
        <v>2208613</v>
      </c>
    </row>
    <row r="21" spans="1:12" ht="18.75" x14ac:dyDescent="0.25">
      <c r="A21" s="161" t="s">
        <v>44</v>
      </c>
      <c r="B21" s="200"/>
      <c r="C21" s="200"/>
      <c r="D21" s="200"/>
      <c r="E21" s="200"/>
      <c r="F21" s="162"/>
      <c r="G21" s="46">
        <f>+L33</f>
        <v>22</v>
      </c>
      <c r="H21" s="141">
        <v>187637</v>
      </c>
    </row>
    <row r="22" spans="1:12" ht="18.75" x14ac:dyDescent="0.25">
      <c r="A22" s="191" t="s">
        <v>45</v>
      </c>
      <c r="B22" s="192"/>
      <c r="C22" s="192"/>
      <c r="D22" s="192"/>
      <c r="E22" s="192"/>
      <c r="F22" s="193"/>
      <c r="G22" s="121">
        <f>+E93</f>
        <v>0</v>
      </c>
      <c r="H22" s="120">
        <v>0.45050474700052162</v>
      </c>
    </row>
    <row r="23" spans="1:12" ht="18.75" x14ac:dyDescent="0.25">
      <c r="A23" s="188" t="s">
        <v>46</v>
      </c>
      <c r="B23" s="189"/>
      <c r="C23" s="189"/>
      <c r="D23" s="189"/>
      <c r="E23" s="189"/>
      <c r="F23" s="190"/>
      <c r="G23" s="47">
        <f>+I93</f>
        <v>89</v>
      </c>
      <c r="H23" s="41">
        <v>11627</v>
      </c>
    </row>
    <row r="24" spans="1:12" ht="18.75" x14ac:dyDescent="0.25">
      <c r="A24" s="191" t="s">
        <v>122</v>
      </c>
      <c r="B24" s="192"/>
      <c r="C24" s="192"/>
      <c r="D24" s="192"/>
      <c r="E24" s="192"/>
      <c r="F24" s="193"/>
      <c r="G24" s="45">
        <v>3</v>
      </c>
      <c r="H24" s="40">
        <v>351</v>
      </c>
    </row>
    <row r="25" spans="1:12" ht="18.75" x14ac:dyDescent="0.25">
      <c r="A25" s="161" t="s">
        <v>112</v>
      </c>
      <c r="B25" s="200"/>
      <c r="C25" s="200"/>
      <c r="D25" s="200"/>
      <c r="E25" s="200"/>
      <c r="F25" s="162"/>
      <c r="G25" s="122" t="str">
        <f>+E79</f>
        <v>-</v>
      </c>
      <c r="H25" s="123">
        <v>8.7999999999999995E-2</v>
      </c>
    </row>
    <row r="26" spans="1:12" ht="18.75" x14ac:dyDescent="0.25">
      <c r="A26" s="191" t="s">
        <v>47</v>
      </c>
      <c r="B26" s="192"/>
      <c r="C26" s="192"/>
      <c r="D26" s="192"/>
      <c r="E26" s="192"/>
      <c r="F26" s="193"/>
      <c r="G26" s="42">
        <f>+H99+H100</f>
        <v>0.53600000000000003</v>
      </c>
      <c r="H26" s="149">
        <v>0.60899999999999999</v>
      </c>
    </row>
    <row r="27" spans="1:12" ht="19.5" thickBot="1" x14ac:dyDescent="0.3">
      <c r="A27" s="197" t="s">
        <v>76</v>
      </c>
      <c r="B27" s="198"/>
      <c r="C27" s="198"/>
      <c r="D27" s="198"/>
      <c r="E27" s="198"/>
      <c r="F27" s="199"/>
      <c r="G27" s="43">
        <v>0.88600000000000001</v>
      </c>
      <c r="H27" s="150">
        <v>0.76500000000000001</v>
      </c>
    </row>
    <row r="28" spans="1:12" ht="15.75" customHeight="1" x14ac:dyDescent="0.25">
      <c r="A28" s="32" t="s">
        <v>81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3.25" customHeight="1" x14ac:dyDescent="0.25">
      <c r="A29" s="154" t="s">
        <v>123</v>
      </c>
      <c r="H29" s="15"/>
      <c r="I29" s="15"/>
      <c r="J29" s="15"/>
      <c r="K29" s="15"/>
    </row>
    <row r="30" spans="1:12" ht="21.75" thickBot="1" x14ac:dyDescent="0.3">
      <c r="A30" s="16" t="s">
        <v>78</v>
      </c>
      <c r="K30" s="17"/>
    </row>
    <row r="31" spans="1:12" ht="19.5" thickBot="1" x14ac:dyDescent="0.3">
      <c r="A31" s="180" t="s">
        <v>79</v>
      </c>
      <c r="B31" s="181"/>
      <c r="C31" s="53">
        <v>2010</v>
      </c>
      <c r="D31" s="54">
        <v>2011</v>
      </c>
      <c r="E31" s="54">
        <v>2012</v>
      </c>
      <c r="F31" s="54">
        <v>2013</v>
      </c>
      <c r="G31" s="54">
        <v>2014</v>
      </c>
      <c r="H31" s="55">
        <v>2015</v>
      </c>
      <c r="I31" s="55">
        <v>2016</v>
      </c>
      <c r="J31" s="55">
        <v>2017</v>
      </c>
      <c r="K31" s="55">
        <v>2018</v>
      </c>
      <c r="L31" s="56">
        <v>2019</v>
      </c>
    </row>
    <row r="32" spans="1:12" ht="18.75" x14ac:dyDescent="0.25">
      <c r="A32" s="208" t="s">
        <v>48</v>
      </c>
      <c r="B32" s="209"/>
      <c r="C32" s="57">
        <v>5077</v>
      </c>
      <c r="D32" s="58">
        <v>7014</v>
      </c>
      <c r="E32" s="58">
        <v>7968</v>
      </c>
      <c r="F32" s="58">
        <v>8850</v>
      </c>
      <c r="G32" s="58">
        <v>9534</v>
      </c>
      <c r="H32" s="59">
        <v>8922</v>
      </c>
      <c r="I32" s="59">
        <v>8018</v>
      </c>
      <c r="J32" s="60">
        <v>7758</v>
      </c>
      <c r="K32" s="60">
        <v>7626</v>
      </c>
      <c r="L32" s="61">
        <v>7487</v>
      </c>
    </row>
    <row r="33" spans="1:13" ht="18.75" x14ac:dyDescent="0.25">
      <c r="A33" s="210" t="s">
        <v>49</v>
      </c>
      <c r="B33" s="211"/>
      <c r="C33" s="62">
        <v>0</v>
      </c>
      <c r="D33" s="18">
        <v>0</v>
      </c>
      <c r="E33" s="18">
        <v>0</v>
      </c>
      <c r="F33" s="18">
        <v>0</v>
      </c>
      <c r="G33" s="18">
        <v>0</v>
      </c>
      <c r="H33" s="33">
        <v>0</v>
      </c>
      <c r="I33" s="33">
        <v>0</v>
      </c>
      <c r="J33" s="48">
        <v>0</v>
      </c>
      <c r="K33" s="48">
        <v>35</v>
      </c>
      <c r="L33" s="63">
        <v>22</v>
      </c>
    </row>
    <row r="34" spans="1:13" ht="19.5" thickBot="1" x14ac:dyDescent="0.3">
      <c r="A34" s="212" t="s">
        <v>9</v>
      </c>
      <c r="B34" s="213"/>
      <c r="C34" s="64">
        <f>+SUM(C32:C33)</f>
        <v>5077</v>
      </c>
      <c r="D34" s="65">
        <f t="shared" ref="D34:H34" si="0">+SUM(D32:D33)</f>
        <v>7014</v>
      </c>
      <c r="E34" s="65">
        <f t="shared" si="0"/>
        <v>7968</v>
      </c>
      <c r="F34" s="65">
        <f t="shared" si="0"/>
        <v>8850</v>
      </c>
      <c r="G34" s="65">
        <f t="shared" si="0"/>
        <v>9534</v>
      </c>
      <c r="H34" s="66">
        <f t="shared" si="0"/>
        <v>8922</v>
      </c>
      <c r="I34" s="66">
        <f>+SUM(I32:I33)</f>
        <v>8018</v>
      </c>
      <c r="J34" s="67">
        <f>+SUM(J32:J33)</f>
        <v>7758</v>
      </c>
      <c r="K34" s="67">
        <f>+SUM(K32:K33)</f>
        <v>7661</v>
      </c>
      <c r="L34" s="68">
        <f>+SUM(L32:L33)</f>
        <v>7509</v>
      </c>
    </row>
    <row r="35" spans="1:13" ht="15.75" customHeight="1" x14ac:dyDescent="0.25">
      <c r="A35" s="32" t="s">
        <v>77</v>
      </c>
      <c r="H35" s="19"/>
      <c r="I35" s="19"/>
      <c r="J35" s="19"/>
      <c r="K35" s="19"/>
      <c r="L35" s="19"/>
    </row>
    <row r="36" spans="1:13" ht="15.75" customHeight="1" x14ac:dyDescent="0.25">
      <c r="A36" s="20"/>
      <c r="L36" s="1"/>
    </row>
    <row r="37" spans="1:13" ht="21.75" thickBot="1" x14ac:dyDescent="0.3">
      <c r="A37" s="16" t="s">
        <v>36</v>
      </c>
      <c r="L37" s="1"/>
    </row>
    <row r="38" spans="1:13" ht="19.5" thickBot="1" x14ac:dyDescent="0.3">
      <c r="A38" s="180" t="s">
        <v>80</v>
      </c>
      <c r="B38" s="181"/>
      <c r="C38" s="53">
        <v>2010</v>
      </c>
      <c r="D38" s="54">
        <v>2011</v>
      </c>
      <c r="E38" s="54">
        <v>2012</v>
      </c>
      <c r="F38" s="54">
        <v>2013</v>
      </c>
      <c r="G38" s="54">
        <v>2014</v>
      </c>
      <c r="H38" s="55">
        <v>2015</v>
      </c>
      <c r="I38" s="55">
        <v>2016</v>
      </c>
      <c r="J38" s="55">
        <v>2017</v>
      </c>
      <c r="K38" s="55">
        <v>2018</v>
      </c>
      <c r="L38" s="56">
        <v>2019</v>
      </c>
      <c r="M38" s="2"/>
    </row>
    <row r="39" spans="1:13" ht="18.75" x14ac:dyDescent="0.25">
      <c r="A39" s="159" t="s">
        <v>3</v>
      </c>
      <c r="B39" s="160"/>
      <c r="C39" s="69">
        <v>851</v>
      </c>
      <c r="D39" s="70">
        <v>3578</v>
      </c>
      <c r="E39" s="70">
        <v>5027</v>
      </c>
      <c r="F39" s="70">
        <v>5027</v>
      </c>
      <c r="G39" s="70">
        <v>4900</v>
      </c>
      <c r="H39" s="71">
        <v>4077</v>
      </c>
      <c r="I39" s="71">
        <v>3324</v>
      </c>
      <c r="J39" s="72">
        <v>3099</v>
      </c>
      <c r="K39" s="72">
        <v>3294</v>
      </c>
      <c r="L39" s="73">
        <v>3410</v>
      </c>
      <c r="M39" s="143"/>
    </row>
    <row r="40" spans="1:13" ht="18.75" x14ac:dyDescent="0.25">
      <c r="A40" s="161" t="s">
        <v>4</v>
      </c>
      <c r="B40" s="162"/>
      <c r="C40" s="74">
        <v>1070</v>
      </c>
      <c r="D40" s="21">
        <v>751</v>
      </c>
      <c r="E40" s="21">
        <v>550</v>
      </c>
      <c r="F40" s="21">
        <v>1597</v>
      </c>
      <c r="G40" s="21">
        <v>1859</v>
      </c>
      <c r="H40" s="34">
        <v>1680</v>
      </c>
      <c r="I40" s="34">
        <v>1674</v>
      </c>
      <c r="J40" s="49">
        <v>1588</v>
      </c>
      <c r="K40" s="49">
        <v>1244</v>
      </c>
      <c r="L40" s="75">
        <v>1226</v>
      </c>
      <c r="M40" s="143"/>
    </row>
    <row r="41" spans="1:13" ht="18.75" x14ac:dyDescent="0.25">
      <c r="A41" s="161" t="s">
        <v>5</v>
      </c>
      <c r="B41" s="162"/>
      <c r="C41" s="74">
        <v>3156</v>
      </c>
      <c r="D41" s="21">
        <v>2685</v>
      </c>
      <c r="E41" s="21">
        <v>2391</v>
      </c>
      <c r="F41" s="21">
        <v>2226</v>
      </c>
      <c r="G41" s="21">
        <v>2775</v>
      </c>
      <c r="H41" s="34">
        <v>3165</v>
      </c>
      <c r="I41" s="34">
        <v>3020</v>
      </c>
      <c r="J41" s="49">
        <v>3071</v>
      </c>
      <c r="K41" s="49">
        <v>3088</v>
      </c>
      <c r="L41" s="75">
        <v>2851</v>
      </c>
      <c r="M41" s="143"/>
    </row>
    <row r="42" spans="1:13" ht="18.75" x14ac:dyDescent="0.25">
      <c r="A42" s="161" t="s">
        <v>6</v>
      </c>
      <c r="B42" s="162"/>
      <c r="C42" s="74">
        <v>0</v>
      </c>
      <c r="D42" s="21">
        <v>0</v>
      </c>
      <c r="E42" s="21">
        <v>0</v>
      </c>
      <c r="F42" s="21">
        <v>0</v>
      </c>
      <c r="G42" s="21">
        <v>0</v>
      </c>
      <c r="H42" s="34">
        <v>0</v>
      </c>
      <c r="I42" s="34">
        <v>0</v>
      </c>
      <c r="J42" s="49">
        <v>0</v>
      </c>
      <c r="K42" s="49">
        <v>35</v>
      </c>
      <c r="L42" s="75">
        <v>22</v>
      </c>
      <c r="M42" s="143"/>
    </row>
    <row r="43" spans="1:13" ht="18.75" x14ac:dyDescent="0.25">
      <c r="A43" s="161" t="s">
        <v>7</v>
      </c>
      <c r="B43" s="162"/>
      <c r="C43" s="74">
        <v>0</v>
      </c>
      <c r="D43" s="21">
        <v>0</v>
      </c>
      <c r="E43" s="21">
        <v>0</v>
      </c>
      <c r="F43" s="21">
        <v>0</v>
      </c>
      <c r="G43" s="21">
        <v>0</v>
      </c>
      <c r="H43" s="34">
        <v>0</v>
      </c>
      <c r="I43" s="34">
        <v>0</v>
      </c>
      <c r="J43" s="49">
        <v>0</v>
      </c>
      <c r="K43" s="49">
        <v>0</v>
      </c>
      <c r="L43" s="75">
        <v>0</v>
      </c>
      <c r="M43" s="143"/>
    </row>
    <row r="44" spans="1:13" ht="18.75" x14ac:dyDescent="0.25">
      <c r="A44" s="161" t="s">
        <v>8</v>
      </c>
      <c r="B44" s="162"/>
      <c r="C44" s="74">
        <v>0</v>
      </c>
      <c r="D44" s="21">
        <v>0</v>
      </c>
      <c r="E44" s="21">
        <v>0</v>
      </c>
      <c r="F44" s="21">
        <v>0</v>
      </c>
      <c r="G44" s="21">
        <v>0</v>
      </c>
      <c r="H44" s="34">
        <v>0</v>
      </c>
      <c r="I44" s="34">
        <v>0</v>
      </c>
      <c r="J44" s="49">
        <v>0</v>
      </c>
      <c r="K44" s="49">
        <v>0</v>
      </c>
      <c r="L44" s="75">
        <v>0</v>
      </c>
      <c r="M44" s="143"/>
    </row>
    <row r="45" spans="1:13" ht="19.5" thickBot="1" x14ac:dyDescent="0.3">
      <c r="A45" s="214" t="s">
        <v>9</v>
      </c>
      <c r="B45" s="215"/>
      <c r="C45" s="76">
        <f>+SUM(C39:C44)</f>
        <v>5077</v>
      </c>
      <c r="D45" s="77">
        <f t="shared" ref="D45:I45" si="1">+SUM(D39:D44)</f>
        <v>7014</v>
      </c>
      <c r="E45" s="77">
        <f t="shared" si="1"/>
        <v>7968</v>
      </c>
      <c r="F45" s="77">
        <f t="shared" si="1"/>
        <v>8850</v>
      </c>
      <c r="G45" s="77">
        <f t="shared" si="1"/>
        <v>9534</v>
      </c>
      <c r="H45" s="78">
        <f t="shared" si="1"/>
        <v>8922</v>
      </c>
      <c r="I45" s="78">
        <f t="shared" si="1"/>
        <v>8018</v>
      </c>
      <c r="J45" s="79">
        <f>+SUM(J39:J44)</f>
        <v>7758</v>
      </c>
      <c r="K45" s="79">
        <f>+SUM(K39:K44)</f>
        <v>7661</v>
      </c>
      <c r="L45" s="80">
        <f>+SUM(L39:L44)</f>
        <v>7509</v>
      </c>
      <c r="M45" s="2"/>
    </row>
    <row r="46" spans="1:13" ht="15.75" customHeight="1" x14ac:dyDescent="0.25">
      <c r="A46" s="32" t="s">
        <v>77</v>
      </c>
      <c r="L46" s="1"/>
      <c r="M46" s="2"/>
    </row>
    <row r="47" spans="1:13" ht="31.5" customHeight="1" x14ac:dyDescent="0.25">
      <c r="A47" s="135" t="s">
        <v>117</v>
      </c>
      <c r="L47" s="1"/>
    </row>
    <row r="48" spans="1:13" ht="21.75" thickBot="1" x14ac:dyDescent="0.3">
      <c r="A48" s="16" t="s">
        <v>50</v>
      </c>
      <c r="L48" s="1"/>
    </row>
    <row r="49" spans="1:13" ht="19.5" thickBot="1" x14ac:dyDescent="0.3">
      <c r="A49" s="180" t="s">
        <v>63</v>
      </c>
      <c r="B49" s="181"/>
      <c r="C49" s="53">
        <v>2010</v>
      </c>
      <c r="D49" s="54">
        <v>2011</v>
      </c>
      <c r="E49" s="54">
        <v>2012</v>
      </c>
      <c r="F49" s="54">
        <v>2013</v>
      </c>
      <c r="G49" s="54">
        <v>2014</v>
      </c>
      <c r="H49" s="55">
        <v>2015</v>
      </c>
      <c r="I49" s="55">
        <v>2016</v>
      </c>
      <c r="J49" s="55">
        <v>2017</v>
      </c>
      <c r="K49" s="55">
        <v>2018</v>
      </c>
      <c r="L49" s="56">
        <v>2019</v>
      </c>
    </row>
    <row r="50" spans="1:13" ht="18.75" x14ac:dyDescent="0.25">
      <c r="A50" s="216" t="s">
        <v>51</v>
      </c>
      <c r="B50" s="217"/>
      <c r="C50" s="69">
        <v>0</v>
      </c>
      <c r="D50" s="70">
        <v>0</v>
      </c>
      <c r="E50" s="70">
        <v>0</v>
      </c>
      <c r="F50" s="70">
        <v>0</v>
      </c>
      <c r="G50" s="70">
        <v>0</v>
      </c>
      <c r="H50" s="71">
        <v>0</v>
      </c>
      <c r="I50" s="71">
        <v>0</v>
      </c>
      <c r="J50" s="72">
        <v>0</v>
      </c>
      <c r="K50" s="72">
        <v>0</v>
      </c>
      <c r="L50" s="73">
        <v>0</v>
      </c>
    </row>
    <row r="51" spans="1:13" ht="18.75" x14ac:dyDescent="0.25">
      <c r="A51" s="218" t="s">
        <v>82</v>
      </c>
      <c r="B51" s="219"/>
      <c r="C51" s="74">
        <v>164</v>
      </c>
      <c r="D51" s="21">
        <v>279</v>
      </c>
      <c r="E51" s="21">
        <v>356</v>
      </c>
      <c r="F51" s="21">
        <v>463</v>
      </c>
      <c r="G51" s="21">
        <v>491</v>
      </c>
      <c r="H51" s="34">
        <v>449</v>
      </c>
      <c r="I51" s="34">
        <v>438</v>
      </c>
      <c r="J51" s="49">
        <v>443</v>
      </c>
      <c r="K51" s="49">
        <v>449</v>
      </c>
      <c r="L51" s="75">
        <v>446</v>
      </c>
    </row>
    <row r="52" spans="1:13" ht="18.75" x14ac:dyDescent="0.25">
      <c r="A52" s="218" t="s">
        <v>52</v>
      </c>
      <c r="B52" s="219"/>
      <c r="C52" s="74">
        <v>558</v>
      </c>
      <c r="D52" s="21">
        <v>460</v>
      </c>
      <c r="E52" s="21">
        <v>486</v>
      </c>
      <c r="F52" s="21">
        <v>492</v>
      </c>
      <c r="G52" s="21">
        <v>628</v>
      </c>
      <c r="H52" s="34">
        <v>664</v>
      </c>
      <c r="I52" s="34">
        <v>639</v>
      </c>
      <c r="J52" s="49">
        <v>699</v>
      </c>
      <c r="K52" s="49">
        <v>749</v>
      </c>
      <c r="L52" s="75">
        <v>746</v>
      </c>
    </row>
    <row r="53" spans="1:13" ht="18.75" x14ac:dyDescent="0.25">
      <c r="A53" s="218" t="s">
        <v>83</v>
      </c>
      <c r="B53" s="219"/>
      <c r="C53" s="74">
        <v>0</v>
      </c>
      <c r="D53" s="21">
        <v>0</v>
      </c>
      <c r="E53" s="21">
        <v>0</v>
      </c>
      <c r="F53" s="21">
        <v>0</v>
      </c>
      <c r="G53" s="21">
        <v>0</v>
      </c>
      <c r="H53" s="34">
        <v>0</v>
      </c>
      <c r="I53" s="34">
        <v>0</v>
      </c>
      <c r="J53" s="49">
        <v>0</v>
      </c>
      <c r="K53" s="49">
        <v>0</v>
      </c>
      <c r="L53" s="75">
        <v>0</v>
      </c>
    </row>
    <row r="54" spans="1:13" ht="18.75" x14ac:dyDescent="0.25">
      <c r="A54" s="218" t="s">
        <v>84</v>
      </c>
      <c r="B54" s="219"/>
      <c r="C54" s="74">
        <v>68</v>
      </c>
      <c r="D54" s="21">
        <v>204</v>
      </c>
      <c r="E54" s="21">
        <v>237</v>
      </c>
      <c r="F54" s="21">
        <v>292</v>
      </c>
      <c r="G54" s="21">
        <v>374</v>
      </c>
      <c r="H54" s="34">
        <v>370</v>
      </c>
      <c r="I54" s="34">
        <v>345</v>
      </c>
      <c r="J54" s="49">
        <v>329</v>
      </c>
      <c r="K54" s="49">
        <v>284</v>
      </c>
      <c r="L54" s="75">
        <v>171</v>
      </c>
    </row>
    <row r="55" spans="1:13" ht="18.75" x14ac:dyDescent="0.25">
      <c r="A55" s="218" t="s">
        <v>106</v>
      </c>
      <c r="B55" s="219"/>
      <c r="C55" s="74">
        <v>3113</v>
      </c>
      <c r="D55" s="21">
        <v>4618</v>
      </c>
      <c r="E55" s="21">
        <v>5332</v>
      </c>
      <c r="F55" s="21">
        <v>5954</v>
      </c>
      <c r="G55" s="21">
        <v>6177</v>
      </c>
      <c r="H55" s="34">
        <v>5768</v>
      </c>
      <c r="I55" s="34">
        <v>4866</v>
      </c>
      <c r="J55" s="49">
        <v>4396</v>
      </c>
      <c r="K55" s="49">
        <v>4314</v>
      </c>
      <c r="L55" s="75">
        <v>4229</v>
      </c>
    </row>
    <row r="56" spans="1:13" ht="18.75" x14ac:dyDescent="0.25">
      <c r="A56" s="218" t="s">
        <v>85</v>
      </c>
      <c r="B56" s="219"/>
      <c r="C56" s="74">
        <v>1174</v>
      </c>
      <c r="D56" s="21">
        <v>1453</v>
      </c>
      <c r="E56" s="21">
        <v>1557</v>
      </c>
      <c r="F56" s="21">
        <v>1649</v>
      </c>
      <c r="G56" s="21">
        <v>1864</v>
      </c>
      <c r="H56" s="34">
        <v>1671</v>
      </c>
      <c r="I56" s="34">
        <v>1730</v>
      </c>
      <c r="J56" s="49">
        <v>1891</v>
      </c>
      <c r="K56" s="49">
        <v>1865</v>
      </c>
      <c r="L56" s="75">
        <v>1917</v>
      </c>
    </row>
    <row r="57" spans="1:13" ht="18.75" x14ac:dyDescent="0.25">
      <c r="A57" s="218" t="s">
        <v>53</v>
      </c>
      <c r="B57" s="219"/>
      <c r="C57" s="74">
        <v>0</v>
      </c>
      <c r="D57" s="21">
        <v>0</v>
      </c>
      <c r="E57" s="21">
        <v>0</v>
      </c>
      <c r="F57" s="21">
        <v>0</v>
      </c>
      <c r="G57" s="21">
        <v>0</v>
      </c>
      <c r="H57" s="34">
        <v>0</v>
      </c>
      <c r="I57" s="34">
        <v>0</v>
      </c>
      <c r="J57" s="49">
        <v>0</v>
      </c>
      <c r="K57" s="49">
        <v>0</v>
      </c>
      <c r="L57" s="75">
        <v>0</v>
      </c>
    </row>
    <row r="58" spans="1:13" ht="19.5" thickBot="1" x14ac:dyDescent="0.3">
      <c r="A58" s="214" t="s">
        <v>9</v>
      </c>
      <c r="B58" s="215"/>
      <c r="C58" s="76">
        <f>+SUM(C50:C57)</f>
        <v>5077</v>
      </c>
      <c r="D58" s="77">
        <f t="shared" ref="D58" si="2">+SUM(D50:D57)</f>
        <v>7014</v>
      </c>
      <c r="E58" s="77">
        <f t="shared" ref="E58" si="3">+SUM(E50:E57)</f>
        <v>7968</v>
      </c>
      <c r="F58" s="77">
        <f t="shared" ref="F58" si="4">+SUM(F50:F57)</f>
        <v>8850</v>
      </c>
      <c r="G58" s="77">
        <f t="shared" ref="G58" si="5">+SUM(G50:G57)</f>
        <v>9534</v>
      </c>
      <c r="H58" s="78">
        <f t="shared" ref="H58" si="6">+SUM(H50:H57)</f>
        <v>8922</v>
      </c>
      <c r="I58" s="78">
        <f t="shared" ref="I58" si="7">+SUM(I50:I57)</f>
        <v>8018</v>
      </c>
      <c r="J58" s="78">
        <f>+SUM(J50:J57)</f>
        <v>7758</v>
      </c>
      <c r="K58" s="78">
        <f>+SUM(K50:K57)</f>
        <v>7661</v>
      </c>
      <c r="L58" s="80">
        <f>+SUM(L50:L57)</f>
        <v>7509</v>
      </c>
      <c r="M58" s="2"/>
    </row>
    <row r="59" spans="1:13" ht="15.75" customHeight="1" x14ac:dyDescent="0.25">
      <c r="A59" s="32" t="s">
        <v>77</v>
      </c>
      <c r="L59" s="1"/>
    </row>
    <row r="60" spans="1:13" ht="15.75" customHeight="1" x14ac:dyDescent="0.25">
      <c r="L60" s="1"/>
    </row>
    <row r="61" spans="1:13" ht="21.75" thickBot="1" x14ac:dyDescent="0.3">
      <c r="A61" s="16" t="s">
        <v>54</v>
      </c>
      <c r="L61" s="1"/>
    </row>
    <row r="62" spans="1:13" ht="19.5" thickBot="1" x14ac:dyDescent="0.3">
      <c r="A62" s="180" t="s">
        <v>62</v>
      </c>
      <c r="B62" s="181"/>
      <c r="C62" s="53">
        <v>2010</v>
      </c>
      <c r="D62" s="54">
        <v>2011</v>
      </c>
      <c r="E62" s="54">
        <v>2012</v>
      </c>
      <c r="F62" s="54">
        <v>2013</v>
      </c>
      <c r="G62" s="54">
        <v>2014</v>
      </c>
      <c r="H62" s="55">
        <v>2015</v>
      </c>
      <c r="I62" s="55">
        <v>2016</v>
      </c>
      <c r="J62" s="55">
        <v>2017</v>
      </c>
      <c r="K62" s="55">
        <v>2018</v>
      </c>
      <c r="L62" s="56">
        <v>2019</v>
      </c>
    </row>
    <row r="63" spans="1:13" ht="18.75" x14ac:dyDescent="0.25">
      <c r="A63" s="159" t="s">
        <v>55</v>
      </c>
      <c r="B63" s="160"/>
      <c r="C63" s="69">
        <v>5077</v>
      </c>
      <c r="D63" s="70">
        <v>7014</v>
      </c>
      <c r="E63" s="70">
        <v>7968</v>
      </c>
      <c r="F63" s="70">
        <v>8502</v>
      </c>
      <c r="G63" s="70">
        <v>9010</v>
      </c>
      <c r="H63" s="71">
        <v>8588</v>
      </c>
      <c r="I63" s="71">
        <v>7336</v>
      </c>
      <c r="J63" s="71">
        <v>6631</v>
      </c>
      <c r="K63" s="71">
        <v>6226</v>
      </c>
      <c r="L63" s="73">
        <v>5524</v>
      </c>
    </row>
    <row r="64" spans="1:13" ht="18.75" x14ac:dyDescent="0.25">
      <c r="A64" s="161" t="s">
        <v>56</v>
      </c>
      <c r="B64" s="162"/>
      <c r="C64" s="74">
        <v>0</v>
      </c>
      <c r="D64" s="21">
        <v>0</v>
      </c>
      <c r="E64" s="21">
        <v>0</v>
      </c>
      <c r="F64" s="21">
        <v>0</v>
      </c>
      <c r="G64" s="21">
        <v>0</v>
      </c>
      <c r="H64" s="34">
        <v>0</v>
      </c>
      <c r="I64" s="34">
        <v>0</v>
      </c>
      <c r="J64" s="34">
        <v>0</v>
      </c>
      <c r="K64" s="34">
        <v>35</v>
      </c>
      <c r="L64" s="75">
        <v>22</v>
      </c>
    </row>
    <row r="65" spans="1:13" ht="18.75" x14ac:dyDescent="0.25">
      <c r="A65" s="161" t="s">
        <v>57</v>
      </c>
      <c r="B65" s="162"/>
      <c r="C65" s="74">
        <v>0</v>
      </c>
      <c r="D65" s="21">
        <v>0</v>
      </c>
      <c r="E65" s="21">
        <v>0</v>
      </c>
      <c r="F65" s="21">
        <v>348</v>
      </c>
      <c r="G65" s="21">
        <v>524</v>
      </c>
      <c r="H65" s="34">
        <v>334</v>
      </c>
      <c r="I65" s="34">
        <v>682</v>
      </c>
      <c r="J65" s="34">
        <v>1127</v>
      </c>
      <c r="K65" s="34">
        <v>1400</v>
      </c>
      <c r="L65" s="75">
        <v>1963</v>
      </c>
    </row>
    <row r="66" spans="1:13" ht="19.5" thickBot="1" x14ac:dyDescent="0.3">
      <c r="A66" s="214" t="s">
        <v>9</v>
      </c>
      <c r="B66" s="215"/>
      <c r="C66" s="76">
        <f>+SUM(C63:C65)</f>
        <v>5077</v>
      </c>
      <c r="D66" s="77">
        <f t="shared" ref="D66:I66" si="8">+SUM(D63:D65)</f>
        <v>7014</v>
      </c>
      <c r="E66" s="77">
        <f t="shared" si="8"/>
        <v>7968</v>
      </c>
      <c r="F66" s="77">
        <f t="shared" si="8"/>
        <v>8850</v>
      </c>
      <c r="G66" s="77">
        <f t="shared" si="8"/>
        <v>9534</v>
      </c>
      <c r="H66" s="78">
        <f t="shared" si="8"/>
        <v>8922</v>
      </c>
      <c r="I66" s="78">
        <f t="shared" si="8"/>
        <v>8018</v>
      </c>
      <c r="J66" s="78">
        <f>+SUM(J63:J65)</f>
        <v>7758</v>
      </c>
      <c r="K66" s="78">
        <f>+SUM(K63:K65)</f>
        <v>7661</v>
      </c>
      <c r="L66" s="80">
        <f>+SUM(L63:L65)</f>
        <v>7509</v>
      </c>
      <c r="M66" s="2"/>
    </row>
    <row r="67" spans="1:13" ht="15.75" customHeight="1" x14ac:dyDescent="0.25">
      <c r="A67" s="32" t="s">
        <v>77</v>
      </c>
      <c r="H67" s="19"/>
      <c r="I67" s="19"/>
      <c r="J67" s="19"/>
      <c r="K67" s="19"/>
      <c r="L67" s="1"/>
    </row>
    <row r="68" spans="1:13" ht="18.75" x14ac:dyDescent="0.25">
      <c r="A68" s="22"/>
      <c r="G68" s="7"/>
      <c r="H68" s="7"/>
      <c r="I68" s="23"/>
      <c r="J68" s="23"/>
      <c r="K68" s="23"/>
    </row>
    <row r="69" spans="1:13" ht="21.75" thickBot="1" x14ac:dyDescent="0.3">
      <c r="A69" s="16" t="s">
        <v>58</v>
      </c>
      <c r="L69" s="17"/>
    </row>
    <row r="70" spans="1:13" ht="19.5" thickBot="1" x14ac:dyDescent="0.3">
      <c r="A70" s="180" t="s">
        <v>61</v>
      </c>
      <c r="B70" s="181"/>
      <c r="C70" s="53">
        <v>2010</v>
      </c>
      <c r="D70" s="54">
        <v>2011</v>
      </c>
      <c r="E70" s="54">
        <v>2012</v>
      </c>
      <c r="F70" s="54">
        <v>2013</v>
      </c>
      <c r="G70" s="54">
        <v>2014</v>
      </c>
      <c r="H70" s="55">
        <v>2015</v>
      </c>
      <c r="I70" s="55">
        <v>2016</v>
      </c>
      <c r="J70" s="55">
        <v>2017</v>
      </c>
      <c r="K70" s="55">
        <v>2018</v>
      </c>
      <c r="L70" s="56">
        <v>2019</v>
      </c>
    </row>
    <row r="71" spans="1:13" ht="18.75" x14ac:dyDescent="0.25">
      <c r="A71" s="208" t="s">
        <v>59</v>
      </c>
      <c r="B71" s="209"/>
      <c r="C71" s="57">
        <v>2370</v>
      </c>
      <c r="D71" s="58">
        <v>3390</v>
      </c>
      <c r="E71" s="58">
        <v>3899</v>
      </c>
      <c r="F71" s="58">
        <v>4484</v>
      </c>
      <c r="G71" s="58">
        <v>4849</v>
      </c>
      <c r="H71" s="59">
        <v>4494</v>
      </c>
      <c r="I71" s="59">
        <v>4164</v>
      </c>
      <c r="J71" s="60">
        <v>4071</v>
      </c>
      <c r="K71" s="60">
        <v>3975</v>
      </c>
      <c r="L71" s="61">
        <v>3923</v>
      </c>
    </row>
    <row r="72" spans="1:13" ht="18.75" x14ac:dyDescent="0.25">
      <c r="A72" s="210" t="s">
        <v>60</v>
      </c>
      <c r="B72" s="211"/>
      <c r="C72" s="62">
        <v>2707</v>
      </c>
      <c r="D72" s="18">
        <v>3624</v>
      </c>
      <c r="E72" s="18">
        <v>4069</v>
      </c>
      <c r="F72" s="18">
        <v>4366</v>
      </c>
      <c r="G72" s="18">
        <v>4685</v>
      </c>
      <c r="H72" s="33">
        <v>4428</v>
      </c>
      <c r="I72" s="33">
        <v>3854</v>
      </c>
      <c r="J72" s="48">
        <v>3687</v>
      </c>
      <c r="K72" s="48">
        <v>3686</v>
      </c>
      <c r="L72" s="63">
        <v>3586</v>
      </c>
    </row>
    <row r="73" spans="1:13" ht="19.5" thickBot="1" x14ac:dyDescent="0.3">
      <c r="A73" s="212" t="s">
        <v>9</v>
      </c>
      <c r="B73" s="213"/>
      <c r="C73" s="64">
        <f>+SUM(C71:C72)</f>
        <v>5077</v>
      </c>
      <c r="D73" s="65">
        <f t="shared" ref="D73:I73" si="9">+SUM(D71:D72)</f>
        <v>7014</v>
      </c>
      <c r="E73" s="65">
        <f t="shared" si="9"/>
        <v>7968</v>
      </c>
      <c r="F73" s="65">
        <f t="shared" si="9"/>
        <v>8850</v>
      </c>
      <c r="G73" s="65">
        <f t="shared" si="9"/>
        <v>9534</v>
      </c>
      <c r="H73" s="66">
        <f t="shared" si="9"/>
        <v>8922</v>
      </c>
      <c r="I73" s="66">
        <f t="shared" si="9"/>
        <v>8018</v>
      </c>
      <c r="J73" s="66">
        <f>+SUM(J71:J72)</f>
        <v>7758</v>
      </c>
      <c r="K73" s="66">
        <f>+SUM(K71:K72)</f>
        <v>7661</v>
      </c>
      <c r="L73" s="68">
        <f>+SUM(L71:L72)</f>
        <v>7509</v>
      </c>
      <c r="M73" s="2"/>
    </row>
    <row r="74" spans="1:13" ht="15.75" customHeight="1" x14ac:dyDescent="0.25">
      <c r="A74" s="32" t="s">
        <v>77</v>
      </c>
      <c r="H74" s="19"/>
      <c r="I74" s="19"/>
      <c r="J74" s="19"/>
      <c r="K74" s="19"/>
    </row>
    <row r="75" spans="1:13" ht="15.75" customHeight="1" x14ac:dyDescent="0.25"/>
    <row r="76" spans="1:13" ht="21.75" thickBot="1" x14ac:dyDescent="0.3">
      <c r="A76" s="16" t="s">
        <v>124</v>
      </c>
    </row>
    <row r="77" spans="1:13" ht="19.5" thickBot="1" x14ac:dyDescent="0.3">
      <c r="A77" s="180" t="s">
        <v>62</v>
      </c>
      <c r="B77" s="228"/>
      <c r="C77" s="151">
        <v>2017</v>
      </c>
      <c r="D77" s="152">
        <v>2018</v>
      </c>
      <c r="E77" s="153">
        <v>2019</v>
      </c>
    </row>
    <row r="78" spans="1:13" ht="18.75" x14ac:dyDescent="0.25">
      <c r="A78" s="233" t="s">
        <v>68</v>
      </c>
      <c r="B78" s="234"/>
      <c r="C78" s="146">
        <v>0.1366727483828164</v>
      </c>
      <c r="D78" s="156">
        <v>0.13801092172761872</v>
      </c>
      <c r="E78" s="144" t="s">
        <v>125</v>
      </c>
    </row>
    <row r="79" spans="1:13" ht="18.75" x14ac:dyDescent="0.25">
      <c r="A79" s="235" t="s">
        <v>5</v>
      </c>
      <c r="B79" s="236"/>
      <c r="C79" s="147">
        <v>0.11685625646328852</v>
      </c>
      <c r="D79" s="157">
        <v>0.12741312741312741</v>
      </c>
      <c r="E79" s="145" t="s">
        <v>125</v>
      </c>
    </row>
    <row r="80" spans="1:13" ht="19.5" thickBot="1" x14ac:dyDescent="0.3">
      <c r="A80" s="231" t="s">
        <v>67</v>
      </c>
      <c r="B80" s="232"/>
      <c r="C80" s="148">
        <v>0.13393367638650658</v>
      </c>
      <c r="D80" s="158">
        <v>0.13645995197061733</v>
      </c>
      <c r="E80" s="155" t="s">
        <v>125</v>
      </c>
    </row>
    <row r="81" spans="1:11" ht="15.75" customHeight="1" x14ac:dyDescent="0.25">
      <c r="A81" s="32" t="s">
        <v>121</v>
      </c>
      <c r="B81" s="1"/>
    </row>
    <row r="82" spans="1:11" ht="15.75" customHeight="1" x14ac:dyDescent="0.25">
      <c r="B82" s="1"/>
    </row>
    <row r="83" spans="1:11" ht="25.5" customHeight="1" x14ac:dyDescent="0.25"/>
    <row r="84" spans="1:11" ht="12.75" customHeight="1" x14ac:dyDescent="0.25"/>
    <row r="85" spans="1:11" ht="21.75" thickBot="1" x14ac:dyDescent="0.3">
      <c r="A85" s="16" t="s">
        <v>86</v>
      </c>
      <c r="C85" s="4"/>
      <c r="D85" s="4"/>
      <c r="E85" s="4"/>
      <c r="F85" s="4"/>
      <c r="G85" s="16" t="s">
        <v>91</v>
      </c>
      <c r="H85" s="4"/>
      <c r="I85" s="4"/>
      <c r="J85" s="4"/>
      <c r="K85" s="4"/>
    </row>
    <row r="86" spans="1:11" ht="19.5" thickBot="1" x14ac:dyDescent="0.3">
      <c r="A86" s="180" t="s">
        <v>80</v>
      </c>
      <c r="B86" s="181"/>
      <c r="C86" s="82" t="s">
        <v>87</v>
      </c>
      <c r="D86" s="83" t="s">
        <v>88</v>
      </c>
      <c r="E86" s="84" t="s">
        <v>65</v>
      </c>
      <c r="G86" s="180" t="s">
        <v>64</v>
      </c>
      <c r="H86" s="228"/>
      <c r="I86" s="84" t="s">
        <v>66</v>
      </c>
      <c r="J86"/>
    </row>
    <row r="87" spans="1:11" ht="18.75" x14ac:dyDescent="0.25">
      <c r="A87" s="229" t="s">
        <v>3</v>
      </c>
      <c r="B87" s="230"/>
      <c r="C87" s="69">
        <f t="shared" ref="C87:C92" si="10">+L39</f>
        <v>3410</v>
      </c>
      <c r="D87" s="85">
        <v>0</v>
      </c>
      <c r="E87" s="86">
        <f>+IF(C87=0,"",(D87/C87))</f>
        <v>0</v>
      </c>
      <c r="G87" s="229" t="s">
        <v>3</v>
      </c>
      <c r="H87" s="242"/>
      <c r="I87" s="91">
        <v>29</v>
      </c>
      <c r="J87"/>
    </row>
    <row r="88" spans="1:11" ht="18.75" x14ac:dyDescent="0.25">
      <c r="A88" s="222" t="s">
        <v>4</v>
      </c>
      <c r="B88" s="223"/>
      <c r="C88" s="74">
        <f t="shared" si="10"/>
        <v>1226</v>
      </c>
      <c r="D88" s="87">
        <v>0</v>
      </c>
      <c r="E88" s="88">
        <f t="shared" ref="E88:E93" si="11">+IF(C88=0,"",(D88/C88))</f>
        <v>0</v>
      </c>
      <c r="G88" s="222" t="s">
        <v>4</v>
      </c>
      <c r="H88" s="224"/>
      <c r="I88" s="92">
        <v>28</v>
      </c>
      <c r="J88"/>
    </row>
    <row r="89" spans="1:11" ht="18.75" x14ac:dyDescent="0.25">
      <c r="A89" s="222" t="s">
        <v>5</v>
      </c>
      <c r="B89" s="223"/>
      <c r="C89" s="74">
        <f t="shared" si="10"/>
        <v>2851</v>
      </c>
      <c r="D89" s="87">
        <v>0</v>
      </c>
      <c r="E89" s="88">
        <f t="shared" si="11"/>
        <v>0</v>
      </c>
      <c r="G89" s="222" t="s">
        <v>5</v>
      </c>
      <c r="H89" s="224"/>
      <c r="I89" s="92">
        <v>31</v>
      </c>
      <c r="J89"/>
    </row>
    <row r="90" spans="1:11" ht="18.75" x14ac:dyDescent="0.25">
      <c r="A90" s="222" t="s">
        <v>6</v>
      </c>
      <c r="B90" s="223"/>
      <c r="C90" s="74">
        <f t="shared" si="10"/>
        <v>22</v>
      </c>
      <c r="D90" s="87">
        <v>0</v>
      </c>
      <c r="E90" s="88">
        <f t="shared" si="11"/>
        <v>0</v>
      </c>
      <c r="G90" s="222" t="s">
        <v>6</v>
      </c>
      <c r="H90" s="224"/>
      <c r="I90" s="92">
        <v>1</v>
      </c>
      <c r="J90"/>
    </row>
    <row r="91" spans="1:11" ht="18.75" x14ac:dyDescent="0.25">
      <c r="A91" s="222" t="s">
        <v>7</v>
      </c>
      <c r="B91" s="223"/>
      <c r="C91" s="74">
        <f t="shared" si="10"/>
        <v>0</v>
      </c>
      <c r="D91" s="87">
        <v>0</v>
      </c>
      <c r="E91" s="88" t="str">
        <f t="shared" si="11"/>
        <v/>
      </c>
      <c r="G91" s="222" t="s">
        <v>7</v>
      </c>
      <c r="H91" s="224"/>
      <c r="I91" s="92">
        <v>0</v>
      </c>
      <c r="J91"/>
    </row>
    <row r="92" spans="1:11" ht="18.75" x14ac:dyDescent="0.25">
      <c r="A92" s="222" t="s">
        <v>8</v>
      </c>
      <c r="B92" s="223"/>
      <c r="C92" s="74">
        <f t="shared" si="10"/>
        <v>0</v>
      </c>
      <c r="D92" s="87">
        <v>0</v>
      </c>
      <c r="E92" s="88" t="str">
        <f t="shared" si="11"/>
        <v/>
      </c>
      <c r="G92" s="222" t="s">
        <v>8</v>
      </c>
      <c r="H92" s="224"/>
      <c r="I92" s="92">
        <v>0</v>
      </c>
      <c r="J92"/>
    </row>
    <row r="93" spans="1:11" ht="19.5" thickBot="1" x14ac:dyDescent="0.3">
      <c r="A93" s="225" t="s">
        <v>9</v>
      </c>
      <c r="B93" s="226"/>
      <c r="C93" s="76">
        <f>+SUM(C87:C92)</f>
        <v>7509</v>
      </c>
      <c r="D93" s="89">
        <f>+SUM(D87:D92)</f>
        <v>0</v>
      </c>
      <c r="E93" s="90">
        <f t="shared" si="11"/>
        <v>0</v>
      </c>
      <c r="G93" s="225" t="s">
        <v>9</v>
      </c>
      <c r="H93" s="227"/>
      <c r="I93" s="93">
        <f>+SUM(I87:I92)</f>
        <v>89</v>
      </c>
      <c r="J93"/>
    </row>
    <row r="94" spans="1:11" ht="15.75" customHeight="1" x14ac:dyDescent="0.25">
      <c r="A94" s="32" t="s">
        <v>90</v>
      </c>
      <c r="G94" s="32" t="s">
        <v>77</v>
      </c>
    </row>
    <row r="95" spans="1:11" ht="10.5" customHeight="1" x14ac:dyDescent="0.25">
      <c r="A95" s="14"/>
    </row>
    <row r="96" spans="1:11" ht="10.5" customHeight="1" x14ac:dyDescent="0.25">
      <c r="A96" s="1"/>
      <c r="B96" s="1"/>
    </row>
    <row r="97" spans="1:8" ht="21.75" thickBot="1" x14ac:dyDescent="0.3">
      <c r="A97" s="1"/>
      <c r="B97" s="1"/>
      <c r="F97" s="16" t="s">
        <v>113</v>
      </c>
    </row>
    <row r="98" spans="1:8" ht="21.75" thickBot="1" x14ac:dyDescent="0.3">
      <c r="A98" s="16" t="s">
        <v>107</v>
      </c>
      <c r="C98" s="4"/>
      <c r="F98" s="180" t="s">
        <v>10</v>
      </c>
      <c r="G98" s="228"/>
      <c r="H98" s="84" t="s">
        <v>65</v>
      </c>
    </row>
    <row r="99" spans="1:8" ht="19.5" thickBot="1" x14ac:dyDescent="0.3">
      <c r="A99" s="180" t="s">
        <v>92</v>
      </c>
      <c r="B99" s="228"/>
      <c r="C99" s="84" t="s">
        <v>65</v>
      </c>
      <c r="F99" s="229" t="s">
        <v>21</v>
      </c>
      <c r="G99" s="230"/>
      <c r="H99" s="94">
        <v>9.4E-2</v>
      </c>
    </row>
    <row r="100" spans="1:8" ht="18.75" x14ac:dyDescent="0.25">
      <c r="A100" s="233" t="s">
        <v>12</v>
      </c>
      <c r="B100" s="234"/>
      <c r="C100" s="132">
        <v>0.43569999999999998</v>
      </c>
      <c r="F100" s="222" t="s">
        <v>22</v>
      </c>
      <c r="G100" s="223"/>
      <c r="H100" s="95">
        <v>0.442</v>
      </c>
    </row>
    <row r="101" spans="1:8" ht="20.25" customHeight="1" x14ac:dyDescent="0.25">
      <c r="A101" s="235" t="s">
        <v>11</v>
      </c>
      <c r="B101" s="236"/>
      <c r="C101" s="133">
        <v>0.4642</v>
      </c>
      <c r="F101" s="222" t="s">
        <v>23</v>
      </c>
      <c r="G101" s="223"/>
      <c r="H101" s="95">
        <v>0.22900000000000001</v>
      </c>
    </row>
    <row r="102" spans="1:8" ht="19.5" thickBot="1" x14ac:dyDescent="0.3">
      <c r="A102" s="238" t="s">
        <v>31</v>
      </c>
      <c r="B102" s="239"/>
      <c r="C102" s="134">
        <v>0.1</v>
      </c>
      <c r="F102" s="222" t="s">
        <v>24</v>
      </c>
      <c r="G102" s="223"/>
      <c r="H102" s="95">
        <v>9.8000000000000004E-2</v>
      </c>
    </row>
    <row r="103" spans="1:8" ht="18.75" x14ac:dyDescent="0.25">
      <c r="A103" s="32" t="s">
        <v>89</v>
      </c>
      <c r="B103" s="1"/>
      <c r="F103" s="222" t="s">
        <v>25</v>
      </c>
      <c r="G103" s="223"/>
      <c r="H103" s="95">
        <v>2.1000000000000001E-2</v>
      </c>
    </row>
    <row r="104" spans="1:8" ht="18.75" x14ac:dyDescent="0.25">
      <c r="A104" s="1"/>
      <c r="B104" s="1"/>
      <c r="F104" s="222" t="s">
        <v>26</v>
      </c>
      <c r="G104" s="223"/>
      <c r="H104" s="95">
        <v>8.0000000000000002E-3</v>
      </c>
    </row>
    <row r="105" spans="1:8" ht="18.75" x14ac:dyDescent="0.25">
      <c r="A105" s="1"/>
      <c r="B105" s="1"/>
      <c r="F105" s="222" t="s">
        <v>27</v>
      </c>
      <c r="G105" s="223"/>
      <c r="H105" s="95">
        <v>3.0000000000000001E-3</v>
      </c>
    </row>
    <row r="106" spans="1:8" ht="19.5" thickBot="1" x14ac:dyDescent="0.3">
      <c r="A106" s="1"/>
      <c r="B106" s="1"/>
      <c r="F106" s="240" t="s">
        <v>108</v>
      </c>
      <c r="G106" s="241"/>
      <c r="H106" s="96">
        <v>0.105</v>
      </c>
    </row>
    <row r="107" spans="1:8" ht="18" customHeight="1" x14ac:dyDescent="0.25">
      <c r="A107" s="1"/>
      <c r="B107" s="1"/>
      <c r="F107" s="32" t="s">
        <v>89</v>
      </c>
    </row>
    <row r="108" spans="1:8" ht="21" x14ac:dyDescent="0.25">
      <c r="A108" s="16" t="s">
        <v>37</v>
      </c>
    </row>
    <row r="109" spans="1:8" ht="21" x14ac:dyDescent="0.25">
      <c r="A109" s="16"/>
    </row>
    <row r="110" spans="1:8" ht="19.5" thickBot="1" x14ac:dyDescent="0.3">
      <c r="A110" s="22" t="s">
        <v>114</v>
      </c>
      <c r="B110" s="24"/>
      <c r="C110" s="24"/>
      <c r="D110" s="24"/>
      <c r="E110" s="24"/>
      <c r="F110" s="24"/>
      <c r="G110" s="24"/>
      <c r="H110" s="24"/>
    </row>
    <row r="111" spans="1:8" ht="24.75" customHeight="1" thickBot="1" x14ac:dyDescent="0.3">
      <c r="A111" s="53" t="s">
        <v>94</v>
      </c>
      <c r="B111" s="81" t="s">
        <v>20</v>
      </c>
      <c r="C111" s="220" t="s">
        <v>14</v>
      </c>
      <c r="D111" s="221"/>
      <c r="E111" s="220" t="s">
        <v>15</v>
      </c>
      <c r="F111" s="221"/>
      <c r="G111" s="180" t="s">
        <v>16</v>
      </c>
      <c r="H111" s="181"/>
    </row>
    <row r="112" spans="1:8" ht="18.75" x14ac:dyDescent="0.25">
      <c r="A112" s="237">
        <v>2015</v>
      </c>
      <c r="B112" s="101">
        <v>1</v>
      </c>
      <c r="C112" s="69">
        <v>1700</v>
      </c>
      <c r="D112" s="178">
        <f>+C112+C113</f>
        <v>2933</v>
      </c>
      <c r="E112" s="69">
        <v>1644</v>
      </c>
      <c r="F112" s="178">
        <f>+E112+E113</f>
        <v>2821</v>
      </c>
      <c r="G112" s="99">
        <v>2569</v>
      </c>
      <c r="H112" s="179">
        <f>+G112+G113</f>
        <v>4388</v>
      </c>
    </row>
    <row r="113" spans="1:27" ht="18.75" x14ac:dyDescent="0.25">
      <c r="A113" s="174"/>
      <c r="B113" s="102">
        <v>2</v>
      </c>
      <c r="C113" s="97">
        <v>1233</v>
      </c>
      <c r="D113" s="166"/>
      <c r="E113" s="97">
        <v>1177</v>
      </c>
      <c r="F113" s="166"/>
      <c r="G113" s="97">
        <v>1819</v>
      </c>
      <c r="H113" s="166"/>
    </row>
    <row r="114" spans="1:27" ht="18.75" x14ac:dyDescent="0.25">
      <c r="A114" s="173">
        <v>2016</v>
      </c>
      <c r="B114" s="103">
        <v>1</v>
      </c>
      <c r="C114" s="98">
        <v>1797</v>
      </c>
      <c r="D114" s="165">
        <f>+C114+C115</f>
        <v>3171</v>
      </c>
      <c r="E114" s="98">
        <v>1684</v>
      </c>
      <c r="F114" s="165">
        <f>+E114+E115</f>
        <v>3031</v>
      </c>
      <c r="G114" s="98">
        <v>2659</v>
      </c>
      <c r="H114" s="165">
        <f>+G114+G115</f>
        <v>4778</v>
      </c>
    </row>
    <row r="115" spans="1:27" ht="18.75" x14ac:dyDescent="0.25">
      <c r="A115" s="174"/>
      <c r="B115" s="102">
        <v>2</v>
      </c>
      <c r="C115" s="97">
        <v>1374</v>
      </c>
      <c r="D115" s="166"/>
      <c r="E115" s="97">
        <v>1347</v>
      </c>
      <c r="F115" s="166"/>
      <c r="G115" s="97">
        <v>2119</v>
      </c>
      <c r="H115" s="166"/>
    </row>
    <row r="116" spans="1:27" ht="18.75" x14ac:dyDescent="0.25">
      <c r="A116" s="173">
        <v>2017</v>
      </c>
      <c r="B116" s="103">
        <v>1</v>
      </c>
      <c r="C116" s="98">
        <v>2081</v>
      </c>
      <c r="D116" s="165">
        <f>+C116+C117</f>
        <v>4040</v>
      </c>
      <c r="E116" s="98">
        <v>2056</v>
      </c>
      <c r="F116" s="165">
        <f>+E116+E117</f>
        <v>3900</v>
      </c>
      <c r="G116" s="98">
        <v>2784</v>
      </c>
      <c r="H116" s="165">
        <f>+G116+G117</f>
        <v>5194</v>
      </c>
    </row>
    <row r="117" spans="1:27" ht="18.75" x14ac:dyDescent="0.25">
      <c r="A117" s="174"/>
      <c r="B117" s="102">
        <v>2</v>
      </c>
      <c r="C117" s="97">
        <v>1959</v>
      </c>
      <c r="D117" s="166"/>
      <c r="E117" s="97">
        <v>1844</v>
      </c>
      <c r="F117" s="166"/>
      <c r="G117" s="97">
        <v>2410</v>
      </c>
      <c r="H117" s="166"/>
    </row>
    <row r="118" spans="1:27" ht="18.75" x14ac:dyDescent="0.25">
      <c r="A118" s="173">
        <v>2018</v>
      </c>
      <c r="B118" s="103">
        <v>1</v>
      </c>
      <c r="C118" s="98">
        <v>2105</v>
      </c>
      <c r="D118" s="165">
        <f>+C118+C119</f>
        <v>3733</v>
      </c>
      <c r="E118" s="98">
        <v>2025</v>
      </c>
      <c r="F118" s="165">
        <f>+E118+E119</f>
        <v>3540</v>
      </c>
      <c r="G118" s="98">
        <v>2379</v>
      </c>
      <c r="H118" s="165">
        <f>+G118+G119</f>
        <v>4385</v>
      </c>
    </row>
    <row r="119" spans="1:27" ht="18.75" x14ac:dyDescent="0.25">
      <c r="A119" s="174"/>
      <c r="B119" s="102">
        <v>2</v>
      </c>
      <c r="C119" s="97">
        <v>1628</v>
      </c>
      <c r="D119" s="166"/>
      <c r="E119" s="97">
        <v>1515</v>
      </c>
      <c r="F119" s="166"/>
      <c r="G119" s="97">
        <v>2006</v>
      </c>
      <c r="H119" s="166"/>
    </row>
    <row r="120" spans="1:27" ht="18.75" x14ac:dyDescent="0.25">
      <c r="A120" s="182">
        <v>2019</v>
      </c>
      <c r="B120" s="104">
        <v>1</v>
      </c>
      <c r="C120" s="99">
        <v>1884</v>
      </c>
      <c r="D120" s="179">
        <f>+C120+C121</f>
        <v>2898</v>
      </c>
      <c r="E120" s="99">
        <v>1403</v>
      </c>
      <c r="F120" s="179">
        <f>+E120+E121</f>
        <v>2408</v>
      </c>
      <c r="G120" s="99">
        <v>2374</v>
      </c>
      <c r="H120" s="179">
        <f>+G120+G121</f>
        <v>4356</v>
      </c>
    </row>
    <row r="121" spans="1:27" ht="19.5" thickBot="1" x14ac:dyDescent="0.3">
      <c r="A121" s="183"/>
      <c r="B121" s="105">
        <v>2</v>
      </c>
      <c r="C121" s="100">
        <v>1014</v>
      </c>
      <c r="D121" s="184"/>
      <c r="E121" s="100">
        <v>1005</v>
      </c>
      <c r="F121" s="184"/>
      <c r="G121" s="100">
        <v>1982</v>
      </c>
      <c r="H121" s="184"/>
    </row>
    <row r="122" spans="1:27" ht="15.75" customHeight="1" x14ac:dyDescent="0.25">
      <c r="A122" s="175" t="s">
        <v>115</v>
      </c>
      <c r="B122" s="175"/>
      <c r="C122" s="175"/>
      <c r="D122" s="175"/>
      <c r="E122" s="175"/>
      <c r="F122" s="175"/>
      <c r="G122" s="175"/>
      <c r="H122" s="175"/>
    </row>
    <row r="123" spans="1:27" ht="15.75" customHeight="1" x14ac:dyDescent="0.25">
      <c r="B123" s="1"/>
    </row>
    <row r="124" spans="1:27" ht="19.5" thickBot="1" x14ac:dyDescent="0.3">
      <c r="A124" s="22" t="s">
        <v>93</v>
      </c>
      <c r="B124" s="24"/>
      <c r="C124" s="24"/>
      <c r="D124" s="24"/>
      <c r="E124" s="24"/>
      <c r="F124" s="24"/>
      <c r="G124" s="24"/>
    </row>
    <row r="125" spans="1:27" ht="46.5" customHeight="1" thickBot="1" x14ac:dyDescent="0.3">
      <c r="A125" s="84" t="s">
        <v>94</v>
      </c>
      <c r="B125" s="114" t="s">
        <v>70</v>
      </c>
      <c r="C125" s="55" t="s">
        <v>34</v>
      </c>
      <c r="D125" s="55" t="s">
        <v>69</v>
      </c>
      <c r="E125" s="55" t="s">
        <v>33</v>
      </c>
      <c r="F125" s="55" t="s">
        <v>18</v>
      </c>
      <c r="G125" s="55" t="s">
        <v>29</v>
      </c>
      <c r="H125" s="55" t="s">
        <v>17</v>
      </c>
      <c r="I125" s="56" t="s">
        <v>75</v>
      </c>
      <c r="J125" s="81" t="s">
        <v>32</v>
      </c>
    </row>
    <row r="126" spans="1:27" ht="18.75" x14ac:dyDescent="0.25">
      <c r="A126" s="185">
        <v>2015</v>
      </c>
      <c r="B126" s="69">
        <f>+M126</f>
        <v>0</v>
      </c>
      <c r="C126" s="106">
        <f t="shared" ref="C126:I126" si="12">+N126</f>
        <v>1</v>
      </c>
      <c r="D126" s="106">
        <f t="shared" si="12"/>
        <v>4</v>
      </c>
      <c r="E126" s="106">
        <f t="shared" si="12"/>
        <v>202</v>
      </c>
      <c r="F126" s="106">
        <f t="shared" si="12"/>
        <v>132</v>
      </c>
      <c r="G126" s="106">
        <f t="shared" si="12"/>
        <v>38</v>
      </c>
      <c r="H126" s="106">
        <f t="shared" si="12"/>
        <v>0</v>
      </c>
      <c r="I126" s="107">
        <f t="shared" si="12"/>
        <v>3</v>
      </c>
      <c r="J126" s="171">
        <f>+SUM(B126:I126)</f>
        <v>380</v>
      </c>
      <c r="M126" s="28">
        <v>0</v>
      </c>
      <c r="N126" s="28">
        <v>1</v>
      </c>
      <c r="O126" s="28">
        <v>4</v>
      </c>
      <c r="P126" s="28">
        <v>202</v>
      </c>
      <c r="Q126" s="28">
        <v>132</v>
      </c>
      <c r="R126" s="28">
        <v>38</v>
      </c>
      <c r="S126" s="28">
        <v>0</v>
      </c>
      <c r="T126" s="28">
        <v>3</v>
      </c>
      <c r="U126" s="28"/>
      <c r="V126" s="28"/>
      <c r="W126" s="28"/>
      <c r="X126" s="28"/>
      <c r="Y126" s="28"/>
      <c r="Z126" s="28"/>
      <c r="AA126" s="28"/>
    </row>
    <row r="127" spans="1:27" ht="18.75" x14ac:dyDescent="0.25">
      <c r="A127" s="186"/>
      <c r="B127" s="115">
        <f t="shared" ref="B127:I127" si="13">+IF($J$126=0,"",(B126/$J$126))</f>
        <v>0</v>
      </c>
      <c r="C127" s="36">
        <f t="shared" si="13"/>
        <v>2.631578947368421E-3</v>
      </c>
      <c r="D127" s="36">
        <f t="shared" si="13"/>
        <v>1.0526315789473684E-2</v>
      </c>
      <c r="E127" s="36">
        <f t="shared" si="13"/>
        <v>0.53157894736842104</v>
      </c>
      <c r="F127" s="36">
        <f t="shared" si="13"/>
        <v>0.3473684210526316</v>
      </c>
      <c r="G127" s="36">
        <f t="shared" si="13"/>
        <v>0.1</v>
      </c>
      <c r="H127" s="36">
        <f t="shared" si="13"/>
        <v>0</v>
      </c>
      <c r="I127" s="108">
        <f t="shared" si="13"/>
        <v>7.8947368421052634E-3</v>
      </c>
      <c r="J127" s="172"/>
      <c r="M127" s="28">
        <v>0</v>
      </c>
      <c r="N127" s="28">
        <v>1</v>
      </c>
      <c r="O127" s="28">
        <v>3</v>
      </c>
      <c r="P127" s="28">
        <v>170</v>
      </c>
      <c r="Q127" s="28">
        <v>153</v>
      </c>
      <c r="R127" s="28">
        <v>59</v>
      </c>
      <c r="S127" s="28">
        <v>4</v>
      </c>
      <c r="T127" s="28">
        <v>0</v>
      </c>
      <c r="U127" s="28"/>
      <c r="V127" s="28"/>
      <c r="W127" s="28"/>
      <c r="X127" s="28"/>
      <c r="Y127" s="28"/>
      <c r="Z127" s="28"/>
      <c r="AA127" s="28"/>
    </row>
    <row r="128" spans="1:27" ht="18.75" x14ac:dyDescent="0.25">
      <c r="A128" s="163">
        <v>2016</v>
      </c>
      <c r="B128" s="98">
        <f>+M127</f>
        <v>0</v>
      </c>
      <c r="C128" s="31">
        <f t="shared" ref="C128:I128" si="14">+N127</f>
        <v>1</v>
      </c>
      <c r="D128" s="31">
        <f t="shared" si="14"/>
        <v>3</v>
      </c>
      <c r="E128" s="31">
        <f t="shared" si="14"/>
        <v>170</v>
      </c>
      <c r="F128" s="31">
        <f t="shared" si="14"/>
        <v>153</v>
      </c>
      <c r="G128" s="31">
        <f t="shared" si="14"/>
        <v>59</v>
      </c>
      <c r="H128" s="31">
        <f t="shared" si="14"/>
        <v>4</v>
      </c>
      <c r="I128" s="109">
        <f t="shared" si="14"/>
        <v>0</v>
      </c>
      <c r="J128" s="169">
        <f>+SUM(B128:I128)</f>
        <v>390</v>
      </c>
      <c r="M128" s="28">
        <v>0</v>
      </c>
      <c r="N128" s="28">
        <v>0</v>
      </c>
      <c r="O128" s="28">
        <v>0</v>
      </c>
      <c r="P128" s="28">
        <v>148</v>
      </c>
      <c r="Q128" s="28">
        <v>190</v>
      </c>
      <c r="R128" s="28">
        <v>82</v>
      </c>
      <c r="S128" s="28">
        <v>2</v>
      </c>
      <c r="T128" s="28">
        <v>0</v>
      </c>
      <c r="U128" s="28"/>
      <c r="V128" s="28"/>
      <c r="W128" s="28"/>
      <c r="X128" s="28"/>
      <c r="Y128" s="28"/>
      <c r="Z128" s="28"/>
      <c r="AA128" s="28"/>
    </row>
    <row r="129" spans="1:20" ht="18.75" x14ac:dyDescent="0.25">
      <c r="A129" s="164"/>
      <c r="B129" s="116">
        <f t="shared" ref="B129:I129" si="15">+IF($J$128=0,"",(B128/$J$128))</f>
        <v>0</v>
      </c>
      <c r="C129" s="35">
        <f t="shared" si="15"/>
        <v>2.5641025641025641E-3</v>
      </c>
      <c r="D129" s="35">
        <f t="shared" si="15"/>
        <v>7.6923076923076927E-3</v>
      </c>
      <c r="E129" s="35">
        <f t="shared" si="15"/>
        <v>0.4358974358974359</v>
      </c>
      <c r="F129" s="35">
        <f t="shared" si="15"/>
        <v>0.3923076923076923</v>
      </c>
      <c r="G129" s="35">
        <f t="shared" si="15"/>
        <v>0.15128205128205127</v>
      </c>
      <c r="H129" s="35">
        <f t="shared" si="15"/>
        <v>1.0256410256410256E-2</v>
      </c>
      <c r="I129" s="110">
        <f t="shared" si="15"/>
        <v>0</v>
      </c>
      <c r="J129" s="170"/>
      <c r="M129" s="7">
        <v>0</v>
      </c>
      <c r="N129" s="7">
        <v>0</v>
      </c>
      <c r="O129" s="7">
        <v>0</v>
      </c>
      <c r="P129" s="7">
        <v>140</v>
      </c>
      <c r="Q129" s="7">
        <v>173</v>
      </c>
      <c r="R129" s="7">
        <v>110</v>
      </c>
      <c r="S129" s="7">
        <v>2</v>
      </c>
      <c r="T129" s="7">
        <v>0</v>
      </c>
    </row>
    <row r="130" spans="1:20" ht="18.75" x14ac:dyDescent="0.25">
      <c r="A130" s="163">
        <v>2017</v>
      </c>
      <c r="B130" s="98">
        <f>+M128</f>
        <v>0</v>
      </c>
      <c r="C130" s="31">
        <f t="shared" ref="C130:I130" si="16">+N128</f>
        <v>0</v>
      </c>
      <c r="D130" s="31">
        <f t="shared" si="16"/>
        <v>0</v>
      </c>
      <c r="E130" s="31">
        <f t="shared" si="16"/>
        <v>148</v>
      </c>
      <c r="F130" s="31">
        <f t="shared" si="16"/>
        <v>190</v>
      </c>
      <c r="G130" s="31">
        <f t="shared" si="16"/>
        <v>82</v>
      </c>
      <c r="H130" s="31">
        <f t="shared" si="16"/>
        <v>2</v>
      </c>
      <c r="I130" s="109">
        <f t="shared" si="16"/>
        <v>0</v>
      </c>
      <c r="J130" s="169">
        <f>+SUM(B130:I130)</f>
        <v>422</v>
      </c>
      <c r="M130" s="7">
        <v>0</v>
      </c>
      <c r="N130" s="7">
        <v>0</v>
      </c>
      <c r="O130" s="7">
        <v>0</v>
      </c>
      <c r="P130" s="7">
        <v>107</v>
      </c>
      <c r="Q130" s="7">
        <v>144</v>
      </c>
      <c r="R130" s="7">
        <v>108</v>
      </c>
      <c r="S130" s="7">
        <v>3</v>
      </c>
      <c r="T130" s="7">
        <v>0</v>
      </c>
    </row>
    <row r="131" spans="1:20" ht="18.75" x14ac:dyDescent="0.25">
      <c r="A131" s="164"/>
      <c r="B131" s="116">
        <f t="shared" ref="B131:I131" si="17">+IF($J$130=0,"",(B130/$J$130))</f>
        <v>0</v>
      </c>
      <c r="C131" s="35">
        <f t="shared" si="17"/>
        <v>0</v>
      </c>
      <c r="D131" s="35">
        <f t="shared" si="17"/>
        <v>0</v>
      </c>
      <c r="E131" s="35">
        <f t="shared" si="17"/>
        <v>0.35071090047393366</v>
      </c>
      <c r="F131" s="35">
        <f t="shared" si="17"/>
        <v>0.45023696682464454</v>
      </c>
      <c r="G131" s="35">
        <f t="shared" si="17"/>
        <v>0.19431279620853081</v>
      </c>
      <c r="H131" s="35">
        <f t="shared" si="17"/>
        <v>4.7393364928909956E-3</v>
      </c>
      <c r="I131" s="110">
        <f t="shared" si="17"/>
        <v>0</v>
      </c>
      <c r="J131" s="170"/>
    </row>
    <row r="132" spans="1:20" ht="18.75" x14ac:dyDescent="0.25">
      <c r="A132" s="163">
        <v>2018</v>
      </c>
      <c r="B132" s="98">
        <f t="shared" ref="B132:I132" si="18">+M129</f>
        <v>0</v>
      </c>
      <c r="C132" s="31">
        <f t="shared" si="18"/>
        <v>0</v>
      </c>
      <c r="D132" s="31">
        <f t="shared" si="18"/>
        <v>0</v>
      </c>
      <c r="E132" s="31">
        <f t="shared" si="18"/>
        <v>140</v>
      </c>
      <c r="F132" s="31">
        <f t="shared" si="18"/>
        <v>173</v>
      </c>
      <c r="G132" s="31">
        <f t="shared" si="18"/>
        <v>110</v>
      </c>
      <c r="H132" s="31">
        <f t="shared" si="18"/>
        <v>2</v>
      </c>
      <c r="I132" s="109">
        <f t="shared" si="18"/>
        <v>0</v>
      </c>
      <c r="J132" s="169">
        <f>+SUM(B132:I132)</f>
        <v>425</v>
      </c>
    </row>
    <row r="133" spans="1:20" ht="18.75" x14ac:dyDescent="0.25">
      <c r="A133" s="164"/>
      <c r="B133" s="116">
        <f t="shared" ref="B133:I133" si="19">+IF($J$132=0,"",(B132/$J$132))</f>
        <v>0</v>
      </c>
      <c r="C133" s="35">
        <f t="shared" si="19"/>
        <v>0</v>
      </c>
      <c r="D133" s="35">
        <f t="shared" si="19"/>
        <v>0</v>
      </c>
      <c r="E133" s="35">
        <f t="shared" si="19"/>
        <v>0.32941176470588235</v>
      </c>
      <c r="F133" s="35">
        <f t="shared" si="19"/>
        <v>0.40705882352941175</v>
      </c>
      <c r="G133" s="35">
        <f t="shared" si="19"/>
        <v>0.25882352941176473</v>
      </c>
      <c r="H133" s="35">
        <f t="shared" si="19"/>
        <v>4.7058823529411761E-3</v>
      </c>
      <c r="I133" s="110">
        <f t="shared" si="19"/>
        <v>0</v>
      </c>
      <c r="J133" s="170"/>
    </row>
    <row r="134" spans="1:20" ht="18.75" x14ac:dyDescent="0.25">
      <c r="A134" s="176">
        <v>2019</v>
      </c>
      <c r="B134" s="99">
        <f t="shared" ref="B134:I134" si="20">+M130</f>
        <v>0</v>
      </c>
      <c r="C134" s="25">
        <f t="shared" si="20"/>
        <v>0</v>
      </c>
      <c r="D134" s="25">
        <f t="shared" si="20"/>
        <v>0</v>
      </c>
      <c r="E134" s="25">
        <f t="shared" si="20"/>
        <v>107</v>
      </c>
      <c r="F134" s="25">
        <f t="shared" si="20"/>
        <v>144</v>
      </c>
      <c r="G134" s="25">
        <f t="shared" si="20"/>
        <v>108</v>
      </c>
      <c r="H134" s="25">
        <f t="shared" si="20"/>
        <v>3</v>
      </c>
      <c r="I134" s="111">
        <f t="shared" si="20"/>
        <v>0</v>
      </c>
      <c r="J134" s="167">
        <f>+SUM(B134:I134)</f>
        <v>362</v>
      </c>
    </row>
    <row r="135" spans="1:20" ht="19.5" thickBot="1" x14ac:dyDescent="0.3">
      <c r="A135" s="177"/>
      <c r="B135" s="117">
        <f t="shared" ref="B135:I135" si="21">+IF($J$134=0,"",(B134/$J$134))</f>
        <v>0</v>
      </c>
      <c r="C135" s="112">
        <f t="shared" si="21"/>
        <v>0</v>
      </c>
      <c r="D135" s="112">
        <f t="shared" si="21"/>
        <v>0</v>
      </c>
      <c r="E135" s="112">
        <f t="shared" si="21"/>
        <v>0.29558011049723759</v>
      </c>
      <c r="F135" s="112">
        <f t="shared" si="21"/>
        <v>0.39779005524861877</v>
      </c>
      <c r="G135" s="112">
        <f t="shared" si="21"/>
        <v>0.2983425414364641</v>
      </c>
      <c r="H135" s="112">
        <f t="shared" si="21"/>
        <v>8.2872928176795577E-3</v>
      </c>
      <c r="I135" s="113">
        <f t="shared" si="21"/>
        <v>0</v>
      </c>
      <c r="J135" s="168"/>
    </row>
    <row r="136" spans="1:20" ht="15.75" customHeight="1" x14ac:dyDescent="0.25">
      <c r="A136" s="32" t="s">
        <v>77</v>
      </c>
      <c r="B136" s="1"/>
      <c r="G136" s="23"/>
    </row>
    <row r="137" spans="1:20" ht="15.75" customHeight="1" x14ac:dyDescent="0.25">
      <c r="B137" s="1"/>
    </row>
    <row r="138" spans="1:20" ht="19.5" thickBot="1" x14ac:dyDescent="0.3">
      <c r="A138" s="22" t="s">
        <v>97</v>
      </c>
      <c r="B138" s="24"/>
      <c r="C138" s="24"/>
      <c r="D138" s="24"/>
      <c r="E138" s="24"/>
      <c r="F138" s="24"/>
      <c r="H138" s="22"/>
    </row>
    <row r="139" spans="1:20" ht="38.25" thickBot="1" x14ac:dyDescent="0.3">
      <c r="A139" s="84" t="s">
        <v>94</v>
      </c>
      <c r="B139" s="114" t="s">
        <v>35</v>
      </c>
      <c r="C139" s="55" t="s">
        <v>71</v>
      </c>
      <c r="D139" s="55" t="s">
        <v>19</v>
      </c>
      <c r="E139" s="56" t="s">
        <v>75</v>
      </c>
      <c r="F139" s="81" t="s">
        <v>32</v>
      </c>
      <c r="G139" s="114" t="s">
        <v>95</v>
      </c>
      <c r="H139" s="56" t="s">
        <v>96</v>
      </c>
      <c r="I139" s="81" t="s">
        <v>32</v>
      </c>
      <c r="J139"/>
    </row>
    <row r="140" spans="1:20" ht="18.75" x14ac:dyDescent="0.25">
      <c r="A140" s="185">
        <v>2015</v>
      </c>
      <c r="B140" s="69">
        <f>+M140</f>
        <v>25</v>
      </c>
      <c r="C140" s="106">
        <f t="shared" ref="C140:E140" si="22">+N140</f>
        <v>317</v>
      </c>
      <c r="D140" s="106">
        <f t="shared" si="22"/>
        <v>38</v>
      </c>
      <c r="E140" s="107">
        <f t="shared" si="22"/>
        <v>0</v>
      </c>
      <c r="F140" s="171">
        <f>+SUM(B140:E140)</f>
        <v>380</v>
      </c>
      <c r="G140" s="69">
        <f>+Q140</f>
        <v>109</v>
      </c>
      <c r="H140" s="107">
        <f>+R140</f>
        <v>271</v>
      </c>
      <c r="I140" s="171">
        <f>+SUM(G140:H140)</f>
        <v>380</v>
      </c>
      <c r="J140" s="51"/>
      <c r="M140" s="7">
        <v>25</v>
      </c>
      <c r="N140" s="7">
        <v>317</v>
      </c>
      <c r="O140" s="7">
        <v>38</v>
      </c>
      <c r="P140" s="7">
        <v>0</v>
      </c>
      <c r="Q140" s="7">
        <v>109</v>
      </c>
      <c r="R140" s="7">
        <v>271</v>
      </c>
    </row>
    <row r="141" spans="1:20" ht="18.75" x14ac:dyDescent="0.25">
      <c r="A141" s="186"/>
      <c r="B141" s="115">
        <f>+IF($F$140=0,"",(B140/$F$140))</f>
        <v>6.5789473684210523E-2</v>
      </c>
      <c r="C141" s="36">
        <f t="shared" ref="C141:E141" si="23">+IF($F$140=0,"",(C140/$F$140))</f>
        <v>0.83421052631578951</v>
      </c>
      <c r="D141" s="36">
        <f t="shared" si="23"/>
        <v>0.1</v>
      </c>
      <c r="E141" s="108">
        <f t="shared" si="23"/>
        <v>0</v>
      </c>
      <c r="F141" s="172"/>
      <c r="G141" s="115">
        <f>+IF($I$140=0,"",(G140/$I$140))</f>
        <v>0.2868421052631579</v>
      </c>
      <c r="H141" s="108">
        <f>+IF($I$140=0,"",(H140/$I$140))</f>
        <v>0.7131578947368421</v>
      </c>
      <c r="I141" s="172"/>
      <c r="J141" s="51"/>
      <c r="M141" s="7">
        <v>359</v>
      </c>
      <c r="N141" s="7">
        <v>0</v>
      </c>
      <c r="O141" s="7">
        <v>31</v>
      </c>
      <c r="P141" s="7">
        <v>0</v>
      </c>
      <c r="Q141" s="7">
        <v>123</v>
      </c>
      <c r="R141" s="7">
        <v>267</v>
      </c>
    </row>
    <row r="142" spans="1:20" ht="18.75" x14ac:dyDescent="0.25">
      <c r="A142" s="163">
        <v>2016</v>
      </c>
      <c r="B142" s="98">
        <f>+M141</f>
        <v>359</v>
      </c>
      <c r="C142" s="31">
        <f t="shared" ref="C142:E142" si="24">+N141</f>
        <v>0</v>
      </c>
      <c r="D142" s="31">
        <f t="shared" si="24"/>
        <v>31</v>
      </c>
      <c r="E142" s="109">
        <f t="shared" si="24"/>
        <v>0</v>
      </c>
      <c r="F142" s="169">
        <f>+SUM(B142:E142)</f>
        <v>390</v>
      </c>
      <c r="G142" s="98">
        <f>+Q141</f>
        <v>123</v>
      </c>
      <c r="H142" s="109">
        <f>+R141</f>
        <v>267</v>
      </c>
      <c r="I142" s="169">
        <f>+SUM(G142:H142)</f>
        <v>390</v>
      </c>
      <c r="J142" s="51"/>
      <c r="M142" s="7">
        <v>392</v>
      </c>
      <c r="N142" s="7">
        <v>7</v>
      </c>
      <c r="O142" s="7">
        <v>23</v>
      </c>
      <c r="P142" s="7">
        <v>0</v>
      </c>
      <c r="Q142" s="7">
        <v>132</v>
      </c>
      <c r="R142" s="7">
        <v>290</v>
      </c>
    </row>
    <row r="143" spans="1:20" ht="18.75" x14ac:dyDescent="0.25">
      <c r="A143" s="164"/>
      <c r="B143" s="116">
        <f>+IF($F$142=0,"",(B142/$F$142))</f>
        <v>0.92051282051282046</v>
      </c>
      <c r="C143" s="35">
        <f t="shared" ref="C143:E143" si="25">+IF($F$142=0,"",(C142/$F$142))</f>
        <v>0</v>
      </c>
      <c r="D143" s="35">
        <f t="shared" si="25"/>
        <v>7.9487179487179482E-2</v>
      </c>
      <c r="E143" s="110">
        <f t="shared" si="25"/>
        <v>0</v>
      </c>
      <c r="F143" s="170"/>
      <c r="G143" s="116">
        <f>+IF($I$142=0,"",(G142/$I$142))</f>
        <v>0.31538461538461537</v>
      </c>
      <c r="H143" s="110">
        <f>+IF($I$142=0,"",(H142/$I$142))</f>
        <v>0.68461538461538463</v>
      </c>
      <c r="I143" s="170"/>
      <c r="J143" s="51"/>
      <c r="M143" s="7">
        <v>350</v>
      </c>
      <c r="N143" s="7">
        <v>23</v>
      </c>
      <c r="O143" s="7">
        <v>52</v>
      </c>
      <c r="P143" s="7">
        <v>0</v>
      </c>
      <c r="Q143" s="7">
        <v>131</v>
      </c>
      <c r="R143" s="7">
        <v>294</v>
      </c>
    </row>
    <row r="144" spans="1:20" ht="18.75" x14ac:dyDescent="0.25">
      <c r="A144" s="163">
        <v>2017</v>
      </c>
      <c r="B144" s="98">
        <f>+M142</f>
        <v>392</v>
      </c>
      <c r="C144" s="31">
        <f t="shared" ref="C144:E144" si="26">+N142</f>
        <v>7</v>
      </c>
      <c r="D144" s="31">
        <f t="shared" si="26"/>
        <v>23</v>
      </c>
      <c r="E144" s="109">
        <f t="shared" si="26"/>
        <v>0</v>
      </c>
      <c r="F144" s="169">
        <f>+SUM(B144:E144)</f>
        <v>422</v>
      </c>
      <c r="G144" s="98">
        <f>+Q142</f>
        <v>132</v>
      </c>
      <c r="H144" s="109">
        <f>+R142</f>
        <v>290</v>
      </c>
      <c r="I144" s="169">
        <f>+SUM(G144:H144)</f>
        <v>422</v>
      </c>
      <c r="J144" s="51"/>
      <c r="M144" s="7">
        <v>113</v>
      </c>
      <c r="N144" s="7">
        <v>113</v>
      </c>
      <c r="O144" s="7">
        <v>136</v>
      </c>
      <c r="P144" s="7">
        <v>0</v>
      </c>
      <c r="Q144" s="7">
        <v>120</v>
      </c>
      <c r="R144" s="7">
        <v>242</v>
      </c>
    </row>
    <row r="145" spans="1:18" ht="18.75" x14ac:dyDescent="0.25">
      <c r="A145" s="164"/>
      <c r="B145" s="116">
        <f>+IF($F$144=0,"",(B144/$F$144))</f>
        <v>0.92890995260663511</v>
      </c>
      <c r="C145" s="35">
        <f t="shared" ref="C145:E145" si="27">+IF($F$144=0,"",(C144/$F$144))</f>
        <v>1.6587677725118485E-2</v>
      </c>
      <c r="D145" s="35">
        <f t="shared" si="27"/>
        <v>5.4502369668246446E-2</v>
      </c>
      <c r="E145" s="110">
        <f t="shared" si="27"/>
        <v>0</v>
      </c>
      <c r="F145" s="170"/>
      <c r="G145" s="116">
        <f>+IF($I$144=0,"",(G144/$I$144))</f>
        <v>0.3127962085308057</v>
      </c>
      <c r="H145" s="110">
        <f>+IF($I$144=0,"",(H144/$I$144))</f>
        <v>0.6872037914691943</v>
      </c>
      <c r="I145" s="170"/>
      <c r="J145" s="51"/>
    </row>
    <row r="146" spans="1:18" ht="18.75" x14ac:dyDescent="0.25">
      <c r="A146" s="163">
        <v>2018</v>
      </c>
      <c r="B146" s="99">
        <f>+M143</f>
        <v>350</v>
      </c>
      <c r="C146" s="25">
        <f>+N143</f>
        <v>23</v>
      </c>
      <c r="D146" s="25">
        <f>+O143</f>
        <v>52</v>
      </c>
      <c r="E146" s="111">
        <f>+P143</f>
        <v>0</v>
      </c>
      <c r="F146" s="169">
        <f>+SUM(B146:E146)</f>
        <v>425</v>
      </c>
      <c r="G146" s="98">
        <f>+Q143</f>
        <v>131</v>
      </c>
      <c r="H146" s="109">
        <f>+R143</f>
        <v>294</v>
      </c>
      <c r="I146" s="169">
        <f>+SUM(G146:H146)</f>
        <v>425</v>
      </c>
      <c r="J146" s="51"/>
    </row>
    <row r="147" spans="1:18" ht="18.75" x14ac:dyDescent="0.25">
      <c r="A147" s="164"/>
      <c r="B147" s="116">
        <f>+IF($F$146=0,"",(B146/$F$146))</f>
        <v>0.82352941176470584</v>
      </c>
      <c r="C147" s="35">
        <f>+IF($F$146=0,"",(C146/$F$146))</f>
        <v>5.4117647058823527E-2</v>
      </c>
      <c r="D147" s="35">
        <f>+IF($F$146=0,"",(D146/$F$146))</f>
        <v>0.12235294117647059</v>
      </c>
      <c r="E147" s="110">
        <f>+IF($F$146=0,"",(E146/$F$146))</f>
        <v>0</v>
      </c>
      <c r="F147" s="170"/>
      <c r="G147" s="116">
        <f>+IF($I$146=0,"",(G146/$I$146))</f>
        <v>0.30823529411764705</v>
      </c>
      <c r="H147" s="110">
        <f>+IF($I$146=0,"",(H146/$I$146))</f>
        <v>0.69176470588235295</v>
      </c>
      <c r="I147" s="170"/>
      <c r="J147" s="51"/>
    </row>
    <row r="148" spans="1:18" ht="18.75" x14ac:dyDescent="0.25">
      <c r="A148" s="176">
        <v>2019</v>
      </c>
      <c r="B148" s="99">
        <f>+M144</f>
        <v>113</v>
      </c>
      <c r="C148" s="25">
        <f>+N144</f>
        <v>113</v>
      </c>
      <c r="D148" s="25">
        <f>+O144</f>
        <v>136</v>
      </c>
      <c r="E148" s="111">
        <f>+P144</f>
        <v>0</v>
      </c>
      <c r="F148" s="167">
        <f>+SUM(B148:E148)</f>
        <v>362</v>
      </c>
      <c r="G148" s="99">
        <f>+Q144</f>
        <v>120</v>
      </c>
      <c r="H148" s="111">
        <f>+R144</f>
        <v>242</v>
      </c>
      <c r="I148" s="167">
        <f>+SUM(G148:H148)</f>
        <v>362</v>
      </c>
      <c r="J148" s="51"/>
    </row>
    <row r="149" spans="1:18" ht="19.5" thickBot="1" x14ac:dyDescent="0.3">
      <c r="A149" s="177"/>
      <c r="B149" s="117">
        <f>+IF($F$148=0,"",(B148/$F$148))</f>
        <v>0.31215469613259667</v>
      </c>
      <c r="C149" s="112">
        <f>+IF($F$148=0,"",(C148/$F$148))</f>
        <v>0.31215469613259667</v>
      </c>
      <c r="D149" s="112">
        <f>+IF($F$148=0,"",(D148/$F$148))</f>
        <v>0.37569060773480661</v>
      </c>
      <c r="E149" s="113">
        <f>+IF($F$148=0,"",(E148/$F$148))</f>
        <v>0</v>
      </c>
      <c r="F149" s="168"/>
      <c r="G149" s="117">
        <f>+IF($I$148=0,"",(G148/$I$148))</f>
        <v>0.33149171270718231</v>
      </c>
      <c r="H149" s="113">
        <f>+IF($I$148=0,"",(H148/$I$148))</f>
        <v>0.66850828729281764</v>
      </c>
      <c r="I149" s="168"/>
      <c r="J149" s="51"/>
    </row>
    <row r="150" spans="1:18" ht="15.75" customHeight="1" x14ac:dyDescent="0.25">
      <c r="A150" s="32" t="s">
        <v>77</v>
      </c>
      <c r="B150" s="1"/>
      <c r="H150" s="32"/>
      <c r="I150" s="26"/>
      <c r="J150" s="26"/>
      <c r="K150" s="7"/>
    </row>
    <row r="151" spans="1:18" ht="9.75" customHeight="1" x14ac:dyDescent="0.25">
      <c r="B151" s="1"/>
      <c r="H151" s="26"/>
      <c r="I151" s="27"/>
      <c r="J151" s="27"/>
      <c r="K151" s="7"/>
    </row>
    <row r="152" spans="1:18" ht="9.75" customHeight="1" x14ac:dyDescent="0.25">
      <c r="B152" s="1"/>
      <c r="H152" s="26"/>
      <c r="I152" s="27"/>
      <c r="J152" s="27"/>
      <c r="K152" s="7"/>
    </row>
    <row r="153" spans="1:18" ht="19.5" thickBot="1" x14ac:dyDescent="0.3">
      <c r="A153" s="22" t="s">
        <v>98</v>
      </c>
      <c r="B153" s="24"/>
      <c r="C153" s="24"/>
      <c r="D153" s="24"/>
      <c r="E153" s="24"/>
      <c r="F153" s="24"/>
      <c r="H153" s="26"/>
      <c r="I153" s="27"/>
      <c r="J153" s="27"/>
      <c r="K153" s="7"/>
    </row>
    <row r="154" spans="1:18" ht="38.25" thickBot="1" x14ac:dyDescent="0.3">
      <c r="A154" s="84" t="s">
        <v>94</v>
      </c>
      <c r="B154" s="114" t="s">
        <v>72</v>
      </c>
      <c r="C154" s="55" t="s">
        <v>73</v>
      </c>
      <c r="D154" s="55" t="s">
        <v>74</v>
      </c>
      <c r="E154" s="55" t="s">
        <v>109</v>
      </c>
      <c r="F154" s="55" t="s">
        <v>110</v>
      </c>
      <c r="G154" s="56" t="s">
        <v>75</v>
      </c>
      <c r="H154" s="81" t="s">
        <v>32</v>
      </c>
      <c r="I154" s="27"/>
      <c r="J154" s="27"/>
      <c r="K154" s="7"/>
    </row>
    <row r="155" spans="1:18" ht="18.75" x14ac:dyDescent="0.25">
      <c r="A155" s="185">
        <v>2015</v>
      </c>
      <c r="B155" s="69">
        <f>+M155</f>
        <v>34</v>
      </c>
      <c r="C155" s="106">
        <f t="shared" ref="C155:G155" si="28">+N155</f>
        <v>346</v>
      </c>
      <c r="D155" s="106">
        <f t="shared" si="28"/>
        <v>0</v>
      </c>
      <c r="E155" s="106">
        <f t="shared" si="28"/>
        <v>0</v>
      </c>
      <c r="F155" s="106">
        <f t="shared" si="28"/>
        <v>0</v>
      </c>
      <c r="G155" s="107">
        <f t="shared" si="28"/>
        <v>0</v>
      </c>
      <c r="H155" s="171">
        <f>+SUM(B155:G155)</f>
        <v>380</v>
      </c>
      <c r="I155" s="27"/>
      <c r="J155" s="27"/>
      <c r="K155" s="7"/>
      <c r="M155" s="7">
        <v>34</v>
      </c>
      <c r="N155" s="7">
        <v>346</v>
      </c>
      <c r="O155" s="7">
        <v>0</v>
      </c>
      <c r="P155" s="7">
        <v>0</v>
      </c>
      <c r="Q155" s="7">
        <v>0</v>
      </c>
      <c r="R155" s="7">
        <v>0</v>
      </c>
    </row>
    <row r="156" spans="1:18" ht="18.75" x14ac:dyDescent="0.25">
      <c r="A156" s="186"/>
      <c r="B156" s="115">
        <f t="shared" ref="B156:G156" si="29">+IF($H$155=0,"",(B155/$H$155))</f>
        <v>8.9473684210526316E-2</v>
      </c>
      <c r="C156" s="36">
        <f t="shared" si="29"/>
        <v>0.91052631578947374</v>
      </c>
      <c r="D156" s="36">
        <f t="shared" si="29"/>
        <v>0</v>
      </c>
      <c r="E156" s="36">
        <f t="shared" si="29"/>
        <v>0</v>
      </c>
      <c r="F156" s="36">
        <f t="shared" si="29"/>
        <v>0</v>
      </c>
      <c r="G156" s="108">
        <f t="shared" si="29"/>
        <v>0</v>
      </c>
      <c r="H156" s="172"/>
      <c r="I156" s="26"/>
      <c r="J156" s="26"/>
      <c r="K156" s="7"/>
      <c r="M156" s="7">
        <v>58</v>
      </c>
      <c r="N156" s="7">
        <v>332</v>
      </c>
      <c r="O156" s="7">
        <v>0</v>
      </c>
      <c r="P156" s="7">
        <v>0</v>
      </c>
      <c r="Q156" s="7">
        <v>0</v>
      </c>
      <c r="R156" s="7">
        <v>0</v>
      </c>
    </row>
    <row r="157" spans="1:18" ht="18.75" x14ac:dyDescent="0.25">
      <c r="A157" s="163">
        <v>2016</v>
      </c>
      <c r="B157" s="98">
        <f>+M156</f>
        <v>58</v>
      </c>
      <c r="C157" s="31">
        <f t="shared" ref="C157:G157" si="30">+N156</f>
        <v>332</v>
      </c>
      <c r="D157" s="31">
        <f t="shared" si="30"/>
        <v>0</v>
      </c>
      <c r="E157" s="31">
        <f t="shared" si="30"/>
        <v>0</v>
      </c>
      <c r="F157" s="31">
        <f t="shared" si="30"/>
        <v>0</v>
      </c>
      <c r="G157" s="109">
        <f t="shared" si="30"/>
        <v>0</v>
      </c>
      <c r="H157" s="169">
        <f>+SUM(B157:G157)</f>
        <v>390</v>
      </c>
      <c r="I157" s="26"/>
      <c r="J157" s="26"/>
      <c r="K157" s="7"/>
      <c r="M157" s="7">
        <v>28</v>
      </c>
      <c r="N157" s="7">
        <v>394</v>
      </c>
      <c r="O157" s="7">
        <v>0</v>
      </c>
      <c r="P157" s="7">
        <v>0</v>
      </c>
      <c r="Q157" s="7">
        <v>0</v>
      </c>
      <c r="R157" s="7">
        <v>0</v>
      </c>
    </row>
    <row r="158" spans="1:18" ht="18.75" x14ac:dyDescent="0.25">
      <c r="A158" s="164"/>
      <c r="B158" s="116">
        <f t="shared" ref="B158:G158" si="31">+IF($H$157=0,"",(B157/$H$157))</f>
        <v>0.14871794871794872</v>
      </c>
      <c r="C158" s="35">
        <f t="shared" si="31"/>
        <v>0.85128205128205126</v>
      </c>
      <c r="D158" s="35">
        <f t="shared" si="31"/>
        <v>0</v>
      </c>
      <c r="E158" s="35">
        <f t="shared" si="31"/>
        <v>0</v>
      </c>
      <c r="F158" s="35">
        <f t="shared" si="31"/>
        <v>0</v>
      </c>
      <c r="G158" s="110">
        <f t="shared" si="31"/>
        <v>0</v>
      </c>
      <c r="H158" s="170"/>
      <c r="I158" s="26"/>
      <c r="J158" s="26"/>
      <c r="K158" s="7"/>
      <c r="M158" s="7">
        <v>26</v>
      </c>
      <c r="N158" s="7">
        <v>399</v>
      </c>
      <c r="O158" s="7">
        <v>0</v>
      </c>
      <c r="P158" s="7">
        <v>0</v>
      </c>
      <c r="Q158" s="7">
        <v>0</v>
      </c>
      <c r="R158" s="7">
        <v>0</v>
      </c>
    </row>
    <row r="159" spans="1:18" ht="18.75" x14ac:dyDescent="0.25">
      <c r="A159" s="163">
        <v>2017</v>
      </c>
      <c r="B159" s="98">
        <f>+M157</f>
        <v>28</v>
      </c>
      <c r="C159" s="31">
        <f t="shared" ref="C159:G159" si="32">+N157</f>
        <v>394</v>
      </c>
      <c r="D159" s="31">
        <f t="shared" si="32"/>
        <v>0</v>
      </c>
      <c r="E159" s="31">
        <f t="shared" si="32"/>
        <v>0</v>
      </c>
      <c r="F159" s="31">
        <f t="shared" si="32"/>
        <v>0</v>
      </c>
      <c r="G159" s="109">
        <f t="shared" si="32"/>
        <v>0</v>
      </c>
      <c r="H159" s="169">
        <f>+SUM(B159:G159)</f>
        <v>422</v>
      </c>
      <c r="I159" s="26"/>
      <c r="J159" s="26"/>
      <c r="K159" s="7"/>
      <c r="M159" s="7">
        <v>12</v>
      </c>
      <c r="N159" s="7">
        <v>275</v>
      </c>
      <c r="O159" s="7">
        <v>75</v>
      </c>
      <c r="P159" s="7">
        <v>0</v>
      </c>
      <c r="Q159" s="7">
        <v>0</v>
      </c>
      <c r="R159" s="7">
        <v>0</v>
      </c>
    </row>
    <row r="160" spans="1:18" ht="18.75" x14ac:dyDescent="0.25">
      <c r="A160" s="164"/>
      <c r="B160" s="116">
        <f t="shared" ref="B160:G160" si="33">+IF($H$159=0,"",(B159/$H$159))</f>
        <v>6.6350710900473939E-2</v>
      </c>
      <c r="C160" s="35">
        <f t="shared" si="33"/>
        <v>0.93364928909952605</v>
      </c>
      <c r="D160" s="35">
        <f t="shared" si="33"/>
        <v>0</v>
      </c>
      <c r="E160" s="35">
        <f t="shared" si="33"/>
        <v>0</v>
      </c>
      <c r="F160" s="35">
        <f t="shared" si="33"/>
        <v>0</v>
      </c>
      <c r="G160" s="110">
        <f t="shared" si="33"/>
        <v>0</v>
      </c>
      <c r="H160" s="170"/>
      <c r="I160" s="26"/>
      <c r="J160" s="26"/>
      <c r="K160" s="26"/>
    </row>
    <row r="161" spans="1:36" ht="18.75" x14ac:dyDescent="0.25">
      <c r="A161" s="163">
        <v>2018</v>
      </c>
      <c r="B161" s="98">
        <f t="shared" ref="B161:G161" si="34">+M158</f>
        <v>26</v>
      </c>
      <c r="C161" s="31">
        <f t="shared" si="34"/>
        <v>399</v>
      </c>
      <c r="D161" s="31">
        <f t="shared" si="34"/>
        <v>0</v>
      </c>
      <c r="E161" s="31">
        <f t="shared" si="34"/>
        <v>0</v>
      </c>
      <c r="F161" s="31">
        <f t="shared" si="34"/>
        <v>0</v>
      </c>
      <c r="G161" s="109">
        <f t="shared" si="34"/>
        <v>0</v>
      </c>
      <c r="H161" s="169">
        <f>+SUM(B161:G161)</f>
        <v>425</v>
      </c>
      <c r="I161" s="26"/>
      <c r="J161" s="26"/>
      <c r="K161" s="26"/>
    </row>
    <row r="162" spans="1:36" ht="18.75" x14ac:dyDescent="0.25">
      <c r="A162" s="164"/>
      <c r="B162" s="116">
        <f t="shared" ref="B162:G162" si="35">+IF($H$161=0,"",(B161/$H$161))</f>
        <v>6.1176470588235297E-2</v>
      </c>
      <c r="C162" s="35">
        <f t="shared" si="35"/>
        <v>0.93882352941176472</v>
      </c>
      <c r="D162" s="35">
        <f t="shared" si="35"/>
        <v>0</v>
      </c>
      <c r="E162" s="35">
        <f t="shared" si="35"/>
        <v>0</v>
      </c>
      <c r="F162" s="35">
        <f t="shared" si="35"/>
        <v>0</v>
      </c>
      <c r="G162" s="110">
        <f t="shared" si="35"/>
        <v>0</v>
      </c>
      <c r="H162" s="170"/>
      <c r="I162" s="26"/>
      <c r="J162" s="26"/>
      <c r="K162" s="26"/>
    </row>
    <row r="163" spans="1:36" ht="18.75" x14ac:dyDescent="0.25">
      <c r="A163" s="176">
        <v>2019</v>
      </c>
      <c r="B163" s="99">
        <f t="shared" ref="B163:G163" si="36">+M159</f>
        <v>12</v>
      </c>
      <c r="C163" s="25">
        <f t="shared" si="36"/>
        <v>275</v>
      </c>
      <c r="D163" s="25">
        <f t="shared" si="36"/>
        <v>75</v>
      </c>
      <c r="E163" s="25">
        <f t="shared" si="36"/>
        <v>0</v>
      </c>
      <c r="F163" s="25">
        <f t="shared" si="36"/>
        <v>0</v>
      </c>
      <c r="G163" s="111">
        <f t="shared" si="36"/>
        <v>0</v>
      </c>
      <c r="H163" s="167">
        <f>+SUM(B163:G163)</f>
        <v>362</v>
      </c>
      <c r="I163" s="26"/>
      <c r="J163" s="26"/>
      <c r="K163" s="26"/>
    </row>
    <row r="164" spans="1:36" ht="19.5" thickBot="1" x14ac:dyDescent="0.3">
      <c r="A164" s="177"/>
      <c r="B164" s="117">
        <f t="shared" ref="B164:G164" si="37">+IF($H$163=0,"",(B163/$H$163))</f>
        <v>3.3149171270718231E-2</v>
      </c>
      <c r="C164" s="112">
        <f t="shared" si="37"/>
        <v>0.75966850828729282</v>
      </c>
      <c r="D164" s="112">
        <f t="shared" si="37"/>
        <v>0.20718232044198895</v>
      </c>
      <c r="E164" s="112">
        <f t="shared" si="37"/>
        <v>0</v>
      </c>
      <c r="F164" s="112">
        <f t="shared" si="37"/>
        <v>0</v>
      </c>
      <c r="G164" s="113">
        <f t="shared" si="37"/>
        <v>0</v>
      </c>
      <c r="H164" s="168"/>
      <c r="I164" s="26"/>
      <c r="J164" s="26"/>
      <c r="K164" s="26"/>
    </row>
    <row r="165" spans="1:36" ht="15.75" customHeight="1" x14ac:dyDescent="0.25">
      <c r="A165" s="32" t="s">
        <v>77</v>
      </c>
      <c r="B165" s="1"/>
      <c r="H165" s="26"/>
      <c r="I165" s="26"/>
      <c r="J165" s="26"/>
      <c r="K165" s="26"/>
    </row>
    <row r="166" spans="1:36" ht="15.75" customHeight="1" x14ac:dyDescent="0.25">
      <c r="H166" s="26"/>
      <c r="I166" s="26"/>
      <c r="J166" s="26"/>
      <c r="K166" s="26"/>
    </row>
    <row r="167" spans="1:36" ht="21.75" thickBot="1" x14ac:dyDescent="0.3">
      <c r="A167" s="16" t="s">
        <v>38</v>
      </c>
      <c r="K167" s="7"/>
      <c r="AJ167" s="1"/>
    </row>
    <row r="168" spans="1:36" ht="30.75" customHeight="1" thickBot="1" x14ac:dyDescent="0.3">
      <c r="A168" s="180" t="s">
        <v>2</v>
      </c>
      <c r="B168" s="181"/>
      <c r="C168" s="53">
        <v>2010</v>
      </c>
      <c r="D168" s="54">
        <v>2011</v>
      </c>
      <c r="E168" s="54">
        <v>2012</v>
      </c>
      <c r="F168" s="54">
        <v>2013</v>
      </c>
      <c r="G168" s="54">
        <v>2014</v>
      </c>
      <c r="H168" s="55">
        <v>2015</v>
      </c>
      <c r="I168" s="55">
        <v>2016</v>
      </c>
      <c r="J168" s="55">
        <v>2017</v>
      </c>
      <c r="K168" s="55">
        <v>2018</v>
      </c>
      <c r="L168" s="56">
        <v>2019</v>
      </c>
      <c r="AJ168" s="1"/>
    </row>
    <row r="169" spans="1:36" ht="18.75" x14ac:dyDescent="0.25">
      <c r="A169" s="159" t="s">
        <v>3</v>
      </c>
      <c r="B169" s="160"/>
      <c r="C169" s="69">
        <v>113</v>
      </c>
      <c r="D169" s="70">
        <v>129</v>
      </c>
      <c r="E169" s="70">
        <v>596</v>
      </c>
      <c r="F169" s="70">
        <v>937</v>
      </c>
      <c r="G169" s="70">
        <v>1237</v>
      </c>
      <c r="H169" s="71">
        <v>484</v>
      </c>
      <c r="I169" s="71">
        <v>975</v>
      </c>
      <c r="J169" s="72">
        <v>884</v>
      </c>
      <c r="K169" s="72">
        <v>883</v>
      </c>
      <c r="L169" s="73">
        <v>1011</v>
      </c>
      <c r="AJ169" s="1"/>
    </row>
    <row r="170" spans="1:36" ht="18.75" x14ac:dyDescent="0.25">
      <c r="A170" s="161" t="s">
        <v>4</v>
      </c>
      <c r="B170" s="162"/>
      <c r="C170" s="74">
        <v>146</v>
      </c>
      <c r="D170" s="21">
        <v>124</v>
      </c>
      <c r="E170" s="21">
        <v>214</v>
      </c>
      <c r="F170" s="21">
        <v>466</v>
      </c>
      <c r="G170" s="21">
        <v>766</v>
      </c>
      <c r="H170" s="34">
        <v>498</v>
      </c>
      <c r="I170" s="34">
        <v>927</v>
      </c>
      <c r="J170" s="49">
        <v>915</v>
      </c>
      <c r="K170" s="49">
        <v>986</v>
      </c>
      <c r="L170" s="75">
        <v>1033</v>
      </c>
      <c r="AJ170" s="1"/>
    </row>
    <row r="171" spans="1:36" ht="18.75" x14ac:dyDescent="0.25">
      <c r="A171" s="161" t="s">
        <v>5</v>
      </c>
      <c r="B171" s="162"/>
      <c r="C171" s="74">
        <v>300</v>
      </c>
      <c r="D171" s="21">
        <v>302</v>
      </c>
      <c r="E171" s="21">
        <v>437</v>
      </c>
      <c r="F171" s="21">
        <v>646</v>
      </c>
      <c r="G171" s="21">
        <v>756</v>
      </c>
      <c r="H171" s="34">
        <v>505</v>
      </c>
      <c r="I171" s="34">
        <v>1116</v>
      </c>
      <c r="J171" s="49">
        <v>1057</v>
      </c>
      <c r="K171" s="49">
        <v>1148</v>
      </c>
      <c r="L171" s="75">
        <v>1153</v>
      </c>
      <c r="AJ171" s="1"/>
    </row>
    <row r="172" spans="1:36" ht="18.75" x14ac:dyDescent="0.25">
      <c r="A172" s="161" t="s">
        <v>6</v>
      </c>
      <c r="B172" s="162"/>
      <c r="C172" s="74">
        <v>0</v>
      </c>
      <c r="D172" s="21">
        <v>0</v>
      </c>
      <c r="E172" s="21">
        <v>0</v>
      </c>
      <c r="F172" s="21">
        <v>0</v>
      </c>
      <c r="G172" s="21">
        <v>0</v>
      </c>
      <c r="H172" s="34">
        <v>0</v>
      </c>
      <c r="I172" s="34">
        <v>0</v>
      </c>
      <c r="J172" s="49">
        <v>0</v>
      </c>
      <c r="K172" s="49">
        <v>7</v>
      </c>
      <c r="L172" s="75">
        <v>27</v>
      </c>
      <c r="AJ172" s="1"/>
    </row>
    <row r="173" spans="1:36" ht="18.75" x14ac:dyDescent="0.25">
      <c r="A173" s="161" t="s">
        <v>7</v>
      </c>
      <c r="B173" s="162"/>
      <c r="C173" s="74">
        <v>0</v>
      </c>
      <c r="D173" s="21">
        <v>0</v>
      </c>
      <c r="E173" s="21">
        <v>0</v>
      </c>
      <c r="F173" s="21">
        <v>0</v>
      </c>
      <c r="G173" s="21">
        <v>0</v>
      </c>
      <c r="H173" s="34">
        <v>0</v>
      </c>
      <c r="I173" s="34">
        <v>0</v>
      </c>
      <c r="J173" s="49">
        <v>0</v>
      </c>
      <c r="K173" s="49">
        <v>0</v>
      </c>
      <c r="L173" s="75">
        <v>0</v>
      </c>
      <c r="AJ173" s="1"/>
    </row>
    <row r="174" spans="1:36" ht="18.75" x14ac:dyDescent="0.25">
      <c r="A174" s="161" t="s">
        <v>8</v>
      </c>
      <c r="B174" s="162"/>
      <c r="C174" s="74">
        <v>0</v>
      </c>
      <c r="D174" s="21">
        <v>0</v>
      </c>
      <c r="E174" s="21">
        <v>0</v>
      </c>
      <c r="F174" s="21">
        <v>0</v>
      </c>
      <c r="G174" s="21">
        <v>0</v>
      </c>
      <c r="H174" s="34">
        <v>0</v>
      </c>
      <c r="I174" s="34">
        <v>0</v>
      </c>
      <c r="J174" s="49">
        <v>0</v>
      </c>
      <c r="K174" s="49">
        <v>0</v>
      </c>
      <c r="L174" s="75">
        <v>0</v>
      </c>
      <c r="AJ174" s="1"/>
    </row>
    <row r="175" spans="1:36" ht="19.5" thickBot="1" x14ac:dyDescent="0.3">
      <c r="A175" s="214" t="s">
        <v>9</v>
      </c>
      <c r="B175" s="215"/>
      <c r="C175" s="76">
        <f>+SUM(C169:C174)</f>
        <v>559</v>
      </c>
      <c r="D175" s="77">
        <f t="shared" ref="D175:J175" si="38">+SUM(D169:D174)</f>
        <v>555</v>
      </c>
      <c r="E175" s="77">
        <f t="shared" si="38"/>
        <v>1247</v>
      </c>
      <c r="F175" s="77">
        <f t="shared" si="38"/>
        <v>2049</v>
      </c>
      <c r="G175" s="77">
        <f t="shared" si="38"/>
        <v>2759</v>
      </c>
      <c r="H175" s="78">
        <f t="shared" si="38"/>
        <v>1487</v>
      </c>
      <c r="I175" s="78">
        <f t="shared" si="38"/>
        <v>3018</v>
      </c>
      <c r="J175" s="79">
        <f t="shared" si="38"/>
        <v>2856</v>
      </c>
      <c r="K175" s="79">
        <f t="shared" ref="K175:L175" si="39">+SUM(K169:K174)</f>
        <v>3024</v>
      </c>
      <c r="L175" s="80">
        <f t="shared" si="39"/>
        <v>3224</v>
      </c>
      <c r="AJ175" s="1"/>
    </row>
    <row r="176" spans="1:36" ht="15.75" customHeight="1" x14ac:dyDescent="0.25">
      <c r="A176" s="32" t="s">
        <v>99</v>
      </c>
      <c r="F176" s="28"/>
      <c r="G176" s="7"/>
      <c r="H176" s="7"/>
      <c r="I176" s="7"/>
      <c r="K176" s="7"/>
      <c r="AJ176" s="1"/>
    </row>
    <row r="177" spans="1:36" ht="15.75" customHeight="1" x14ac:dyDescent="0.25">
      <c r="K177" s="7"/>
      <c r="AJ177" s="1"/>
    </row>
    <row r="178" spans="1:36" ht="21.75" thickBot="1" x14ac:dyDescent="0.3">
      <c r="A178" s="16" t="s">
        <v>39</v>
      </c>
      <c r="K178" s="7"/>
      <c r="AJ178" s="1"/>
    </row>
    <row r="179" spans="1:36" ht="56.25" customHeight="1" thickBot="1" x14ac:dyDescent="0.3">
      <c r="A179" s="180" t="s">
        <v>2</v>
      </c>
      <c r="B179" s="181"/>
      <c r="C179" s="114" t="s">
        <v>116</v>
      </c>
      <c r="D179" s="55" t="s">
        <v>101</v>
      </c>
      <c r="E179" s="55" t="s">
        <v>102</v>
      </c>
      <c r="F179" s="55" t="s">
        <v>103</v>
      </c>
      <c r="G179" s="55" t="s">
        <v>104</v>
      </c>
      <c r="H179" s="56" t="s">
        <v>111</v>
      </c>
      <c r="I179"/>
      <c r="K179" s="7"/>
      <c r="AJ179" s="1"/>
    </row>
    <row r="180" spans="1:36" ht="18.75" x14ac:dyDescent="0.25">
      <c r="A180" s="159" t="s">
        <v>3</v>
      </c>
      <c r="B180" s="160"/>
      <c r="C180" s="124">
        <v>0.78600000000000003</v>
      </c>
      <c r="D180" s="125">
        <v>0.84199999999999997</v>
      </c>
      <c r="E180" s="125">
        <v>0.84799999999999998</v>
      </c>
      <c r="F180" s="125">
        <v>0.86599999999999999</v>
      </c>
      <c r="G180" s="125">
        <v>0.84799999999999998</v>
      </c>
      <c r="H180" s="126">
        <v>0.86699999999999999</v>
      </c>
      <c r="I180" s="52"/>
      <c r="K180" s="7"/>
      <c r="AJ180" s="1"/>
    </row>
    <row r="181" spans="1:36" ht="18.75" x14ac:dyDescent="0.25">
      <c r="A181" s="161" t="s">
        <v>4</v>
      </c>
      <c r="B181" s="162"/>
      <c r="C181" s="127">
        <v>0.78</v>
      </c>
      <c r="D181" s="128">
        <v>0.77</v>
      </c>
      <c r="E181" s="128">
        <v>0.82499999999999996</v>
      </c>
      <c r="F181" s="128">
        <v>0.9</v>
      </c>
      <c r="G181" s="128">
        <v>0.877</v>
      </c>
      <c r="H181" s="129">
        <v>0.91400000000000003</v>
      </c>
      <c r="I181" s="52"/>
      <c r="K181" s="7"/>
      <c r="AJ181" s="1"/>
    </row>
    <row r="182" spans="1:36" ht="18.75" x14ac:dyDescent="0.25">
      <c r="A182" s="161" t="s">
        <v>5</v>
      </c>
      <c r="B182" s="162"/>
      <c r="C182" s="127">
        <v>0.88300000000000001</v>
      </c>
      <c r="D182" s="128">
        <v>0.88400000000000001</v>
      </c>
      <c r="E182" s="128">
        <v>0.86</v>
      </c>
      <c r="F182" s="128">
        <v>0.89500000000000002</v>
      </c>
      <c r="G182" s="128">
        <v>0.90600000000000003</v>
      </c>
      <c r="H182" s="129">
        <v>0.879</v>
      </c>
      <c r="I182" s="52"/>
      <c r="K182" s="7"/>
      <c r="AJ182" s="1"/>
    </row>
    <row r="183" spans="1:36" ht="18.75" x14ac:dyDescent="0.25">
      <c r="A183" s="161" t="s">
        <v>6</v>
      </c>
      <c r="B183" s="162"/>
      <c r="C183" s="127" t="s">
        <v>125</v>
      </c>
      <c r="D183" s="128" t="s">
        <v>125</v>
      </c>
      <c r="E183" s="128" t="s">
        <v>125</v>
      </c>
      <c r="F183" s="128" t="s">
        <v>125</v>
      </c>
      <c r="G183" s="128" t="s">
        <v>125</v>
      </c>
      <c r="H183" s="129" t="s">
        <v>125</v>
      </c>
      <c r="I183" s="52"/>
      <c r="K183" s="7"/>
      <c r="AJ183" s="1"/>
    </row>
    <row r="184" spans="1:36" ht="18.75" x14ac:dyDescent="0.25">
      <c r="A184" s="161" t="s">
        <v>7</v>
      </c>
      <c r="B184" s="162"/>
      <c r="C184" s="127" t="s">
        <v>125</v>
      </c>
      <c r="D184" s="128" t="s">
        <v>125</v>
      </c>
      <c r="E184" s="128" t="s">
        <v>125</v>
      </c>
      <c r="F184" s="128" t="s">
        <v>125</v>
      </c>
      <c r="G184" s="128" t="s">
        <v>125</v>
      </c>
      <c r="H184" s="129" t="s">
        <v>125</v>
      </c>
      <c r="I184" s="52"/>
      <c r="K184" s="7"/>
      <c r="AJ184" s="1"/>
    </row>
    <row r="185" spans="1:36" ht="19.5" thickBot="1" x14ac:dyDescent="0.3">
      <c r="A185" s="243" t="s">
        <v>8</v>
      </c>
      <c r="B185" s="244"/>
      <c r="C185" s="117" t="s">
        <v>125</v>
      </c>
      <c r="D185" s="130" t="s">
        <v>125</v>
      </c>
      <c r="E185" s="130" t="s">
        <v>125</v>
      </c>
      <c r="F185" s="130" t="s">
        <v>125</v>
      </c>
      <c r="G185" s="130" t="s">
        <v>125</v>
      </c>
      <c r="H185" s="131" t="s">
        <v>125</v>
      </c>
      <c r="I185" s="52"/>
      <c r="K185" s="7"/>
      <c r="AJ185" s="1"/>
    </row>
    <row r="186" spans="1:36" ht="15.75" customHeight="1" x14ac:dyDescent="0.25">
      <c r="A186" s="32" t="s">
        <v>99</v>
      </c>
      <c r="K186" s="7"/>
      <c r="AJ186" s="1"/>
    </row>
    <row r="187" spans="1:36" ht="15.75" customHeight="1" x14ac:dyDescent="0.25">
      <c r="A187" s="3"/>
      <c r="K187" s="7"/>
      <c r="AJ187" s="1"/>
    </row>
    <row r="188" spans="1:36" ht="21.75" thickBot="1" x14ac:dyDescent="0.3">
      <c r="A188" s="16" t="s">
        <v>105</v>
      </c>
      <c r="K188" s="7"/>
      <c r="AJ188" s="1"/>
    </row>
    <row r="189" spans="1:36" ht="57.75" customHeight="1" thickBot="1" x14ac:dyDescent="0.3">
      <c r="A189" s="180" t="s">
        <v>2</v>
      </c>
      <c r="B189" s="181"/>
      <c r="C189" s="114" t="s">
        <v>100</v>
      </c>
      <c r="D189" s="55" t="s">
        <v>101</v>
      </c>
      <c r="E189" s="55" t="s">
        <v>102</v>
      </c>
      <c r="F189" s="55" t="s">
        <v>103</v>
      </c>
      <c r="G189" s="55" t="s">
        <v>104</v>
      </c>
      <c r="H189" s="56" t="s">
        <v>111</v>
      </c>
      <c r="I189"/>
      <c r="K189" s="7"/>
      <c r="AJ189" s="1"/>
    </row>
    <row r="190" spans="1:36" ht="18.75" x14ac:dyDescent="0.25">
      <c r="A190" s="159" t="s">
        <v>3</v>
      </c>
      <c r="B190" s="160"/>
      <c r="C190" s="69">
        <v>1076955.0824348242</v>
      </c>
      <c r="D190" s="70">
        <v>971541.2189206077</v>
      </c>
      <c r="E190" s="70">
        <v>1122659.1661854074</v>
      </c>
      <c r="F190" s="70">
        <v>1118087.381845077</v>
      </c>
      <c r="G190" s="70">
        <v>1151515.9938366718</v>
      </c>
      <c r="H190" s="73">
        <v>1276266</v>
      </c>
      <c r="I190" s="50"/>
      <c r="K190" s="7"/>
      <c r="AJ190" s="1"/>
    </row>
    <row r="191" spans="1:36" ht="18.75" x14ac:dyDescent="0.25">
      <c r="A191" s="161" t="s">
        <v>4</v>
      </c>
      <c r="B191" s="162"/>
      <c r="C191" s="74">
        <v>1121894.1227361416</v>
      </c>
      <c r="D191" s="21">
        <v>1176765.4354176207</v>
      </c>
      <c r="E191" s="21">
        <v>1216926.4655325841</v>
      </c>
      <c r="F191" s="21">
        <v>1237287.8890393472</v>
      </c>
      <c r="G191" s="21">
        <v>1243614.5084745763</v>
      </c>
      <c r="H191" s="75">
        <v>1416984</v>
      </c>
      <c r="I191" s="50"/>
      <c r="K191" s="7"/>
      <c r="AJ191" s="1"/>
    </row>
    <row r="192" spans="1:36" ht="18.75" x14ac:dyDescent="0.25">
      <c r="A192" s="161" t="s">
        <v>5</v>
      </c>
      <c r="B192" s="162"/>
      <c r="C192" s="74">
        <v>1469855.2054921228</v>
      </c>
      <c r="D192" s="21">
        <v>1491323.8684994364</v>
      </c>
      <c r="E192" s="21">
        <v>1401492.4378620102</v>
      </c>
      <c r="F192" s="21">
        <v>1583252.3599714667</v>
      </c>
      <c r="G192" s="21">
        <v>1561616.9240506329</v>
      </c>
      <c r="H192" s="75">
        <v>1595113</v>
      </c>
      <c r="I192" s="50"/>
      <c r="K192" s="7"/>
      <c r="AJ192" s="1"/>
    </row>
    <row r="193" spans="1:36" ht="18.75" x14ac:dyDescent="0.25">
      <c r="A193" s="161" t="s">
        <v>6</v>
      </c>
      <c r="B193" s="162"/>
      <c r="C193" s="74" t="s">
        <v>125</v>
      </c>
      <c r="D193" s="21" t="s">
        <v>125</v>
      </c>
      <c r="E193" s="21" t="s">
        <v>125</v>
      </c>
      <c r="F193" s="21" t="s">
        <v>125</v>
      </c>
      <c r="G193" s="21" t="s">
        <v>125</v>
      </c>
      <c r="H193" s="75" t="s">
        <v>125</v>
      </c>
      <c r="I193" s="50"/>
      <c r="K193" s="7"/>
      <c r="AJ193" s="1"/>
    </row>
    <row r="194" spans="1:36" ht="18.75" x14ac:dyDescent="0.25">
      <c r="A194" s="161" t="s">
        <v>7</v>
      </c>
      <c r="B194" s="162"/>
      <c r="C194" s="74" t="s">
        <v>125</v>
      </c>
      <c r="D194" s="21" t="s">
        <v>125</v>
      </c>
      <c r="E194" s="21" t="s">
        <v>125</v>
      </c>
      <c r="F194" s="21" t="s">
        <v>125</v>
      </c>
      <c r="G194" s="21" t="s">
        <v>125</v>
      </c>
      <c r="H194" s="75" t="s">
        <v>125</v>
      </c>
      <c r="I194" s="50"/>
      <c r="K194" s="7"/>
      <c r="AJ194" s="1"/>
    </row>
    <row r="195" spans="1:36" ht="19.5" thickBot="1" x14ac:dyDescent="0.3">
      <c r="A195" s="243" t="s">
        <v>8</v>
      </c>
      <c r="B195" s="244"/>
      <c r="C195" s="100" t="s">
        <v>125</v>
      </c>
      <c r="D195" s="118" t="s">
        <v>125</v>
      </c>
      <c r="E195" s="118" t="s">
        <v>125</v>
      </c>
      <c r="F195" s="118" t="s">
        <v>125</v>
      </c>
      <c r="G195" s="118" t="s">
        <v>125</v>
      </c>
      <c r="H195" s="119" t="s">
        <v>125</v>
      </c>
      <c r="I195" s="50"/>
      <c r="K195" s="7"/>
      <c r="AJ195" s="1"/>
    </row>
    <row r="196" spans="1:36" ht="18.75" x14ac:dyDescent="0.25">
      <c r="A196" s="32" t="s">
        <v>99</v>
      </c>
      <c r="B196" s="29"/>
      <c r="C196" s="30"/>
      <c r="D196" s="30"/>
      <c r="E196" s="30"/>
      <c r="F196" s="30"/>
      <c r="G196" s="30"/>
      <c r="H196" s="30"/>
      <c r="I196" s="30"/>
      <c r="K196" s="7"/>
      <c r="AJ196" s="1"/>
    </row>
    <row r="197" spans="1:36" ht="18.75" x14ac:dyDescent="0.25">
      <c r="A197" s="3"/>
      <c r="B197" s="29"/>
      <c r="C197" s="30"/>
      <c r="D197" s="30"/>
      <c r="E197" s="30"/>
      <c r="F197" s="30"/>
      <c r="G197" s="30"/>
      <c r="H197" s="30"/>
      <c r="I197" s="30"/>
      <c r="K197" s="7"/>
      <c r="AJ197" s="1"/>
    </row>
    <row r="198" spans="1:36" ht="18" customHeight="1" x14ac:dyDescent="0.25">
      <c r="A198" s="1"/>
      <c r="B198" s="14"/>
    </row>
    <row r="199" spans="1:36" ht="15.75" customHeight="1" x14ac:dyDescent="0.25"/>
    <row r="200" spans="1:36" ht="16.5" customHeight="1" x14ac:dyDescent="0.25"/>
  </sheetData>
  <mergeCells count="160">
    <mergeCell ref="B6:I6"/>
    <mergeCell ref="A190:B190"/>
    <mergeCell ref="A191:B191"/>
    <mergeCell ref="A192:B192"/>
    <mergeCell ref="A193:B193"/>
    <mergeCell ref="A194:B194"/>
    <mergeCell ref="A195:B195"/>
    <mergeCell ref="A172:B172"/>
    <mergeCell ref="A173:B173"/>
    <mergeCell ref="A174:B174"/>
    <mergeCell ref="A180:B180"/>
    <mergeCell ref="A181:B181"/>
    <mergeCell ref="A182:B182"/>
    <mergeCell ref="A183:B183"/>
    <mergeCell ref="A184:B184"/>
    <mergeCell ref="A185:B185"/>
    <mergeCell ref="A175:B175"/>
    <mergeCell ref="A179:B179"/>
    <mergeCell ref="A189:B189"/>
    <mergeCell ref="A89:B89"/>
    <mergeCell ref="A90:B90"/>
    <mergeCell ref="A91:B91"/>
    <mergeCell ref="A92:B92"/>
    <mergeCell ref="F100:G100"/>
    <mergeCell ref="F101:G101"/>
    <mergeCell ref="C111:D111"/>
    <mergeCell ref="A112:A113"/>
    <mergeCell ref="A100:B100"/>
    <mergeCell ref="A101:B101"/>
    <mergeCell ref="A102:B102"/>
    <mergeCell ref="G111:H111"/>
    <mergeCell ref="F106:G106"/>
    <mergeCell ref="G87:H87"/>
    <mergeCell ref="G88:H88"/>
    <mergeCell ref="D112:D113"/>
    <mergeCell ref="A58:B58"/>
    <mergeCell ref="A62:B62"/>
    <mergeCell ref="A70:B70"/>
    <mergeCell ref="A71:B71"/>
    <mergeCell ref="A72:B72"/>
    <mergeCell ref="A86:B86"/>
    <mergeCell ref="G86:H86"/>
    <mergeCell ref="A63:B63"/>
    <mergeCell ref="A65:B65"/>
    <mergeCell ref="A64:B64"/>
    <mergeCell ref="A66:B66"/>
    <mergeCell ref="A73:B73"/>
    <mergeCell ref="A80:B80"/>
    <mergeCell ref="A78:B78"/>
    <mergeCell ref="A79:B79"/>
    <mergeCell ref="A77:B77"/>
    <mergeCell ref="A50:B50"/>
    <mergeCell ref="A51:B51"/>
    <mergeCell ref="A52:B52"/>
    <mergeCell ref="A53:B53"/>
    <mergeCell ref="A54:B54"/>
    <mergeCell ref="A55:B55"/>
    <mergeCell ref="E111:F111"/>
    <mergeCell ref="F102:G102"/>
    <mergeCell ref="F103:G103"/>
    <mergeCell ref="F104:G104"/>
    <mergeCell ref="F105:G105"/>
    <mergeCell ref="A56:B56"/>
    <mergeCell ref="A57:B57"/>
    <mergeCell ref="G89:H89"/>
    <mergeCell ref="G90:H90"/>
    <mergeCell ref="G91:H91"/>
    <mergeCell ref="G92:H92"/>
    <mergeCell ref="A93:B93"/>
    <mergeCell ref="G93:H93"/>
    <mergeCell ref="F98:G98"/>
    <mergeCell ref="A99:B99"/>
    <mergeCell ref="F99:G99"/>
    <mergeCell ref="A87:B87"/>
    <mergeCell ref="A88:B88"/>
    <mergeCell ref="A49:B49"/>
    <mergeCell ref="H16:H18"/>
    <mergeCell ref="B9:I9"/>
    <mergeCell ref="A41:B41"/>
    <mergeCell ref="A31:B31"/>
    <mergeCell ref="A32:B32"/>
    <mergeCell ref="A33:B33"/>
    <mergeCell ref="A34:B34"/>
    <mergeCell ref="A38:B38"/>
    <mergeCell ref="A39:B39"/>
    <mergeCell ref="A40:B40"/>
    <mergeCell ref="A43:B43"/>
    <mergeCell ref="A44:B44"/>
    <mergeCell ref="A45:B45"/>
    <mergeCell ref="A42:B42"/>
    <mergeCell ref="B7:I7"/>
    <mergeCell ref="A23:F23"/>
    <mergeCell ref="A20:F20"/>
    <mergeCell ref="A19:F19"/>
    <mergeCell ref="A27:F27"/>
    <mergeCell ref="A25:F25"/>
    <mergeCell ref="A24:F24"/>
    <mergeCell ref="G16:G18"/>
    <mergeCell ref="A21:F21"/>
    <mergeCell ref="A22:F22"/>
    <mergeCell ref="A26:F26"/>
    <mergeCell ref="B8:I8"/>
    <mergeCell ref="A168:B168"/>
    <mergeCell ref="A120:A121"/>
    <mergeCell ref="D120:D121"/>
    <mergeCell ref="F120:F121"/>
    <mergeCell ref="H120:H121"/>
    <mergeCell ref="H155:H156"/>
    <mergeCell ref="A148:A149"/>
    <mergeCell ref="F148:F149"/>
    <mergeCell ref="A159:A160"/>
    <mergeCell ref="H159:H160"/>
    <mergeCell ref="A155:A156"/>
    <mergeCell ref="A157:A158"/>
    <mergeCell ref="H157:H158"/>
    <mergeCell ref="A126:A127"/>
    <mergeCell ref="A128:A129"/>
    <mergeCell ref="A130:A131"/>
    <mergeCell ref="A140:A141"/>
    <mergeCell ref="H116:H117"/>
    <mergeCell ref="F112:F113"/>
    <mergeCell ref="F116:F117"/>
    <mergeCell ref="D116:D117"/>
    <mergeCell ref="F140:F141"/>
    <mergeCell ref="F142:F143"/>
    <mergeCell ref="J132:J133"/>
    <mergeCell ref="A146:A147"/>
    <mergeCell ref="F146:F147"/>
    <mergeCell ref="I146:I147"/>
    <mergeCell ref="A118:A119"/>
    <mergeCell ref="D118:D119"/>
    <mergeCell ref="F118:F119"/>
    <mergeCell ref="H118:H119"/>
    <mergeCell ref="A132:A133"/>
    <mergeCell ref="A134:A135"/>
    <mergeCell ref="H112:H113"/>
    <mergeCell ref="A169:B169"/>
    <mergeCell ref="A170:B170"/>
    <mergeCell ref="A171:B171"/>
    <mergeCell ref="A142:A143"/>
    <mergeCell ref="D114:D115"/>
    <mergeCell ref="F114:F115"/>
    <mergeCell ref="H114:H115"/>
    <mergeCell ref="I148:I149"/>
    <mergeCell ref="J130:J131"/>
    <mergeCell ref="I140:I141"/>
    <mergeCell ref="J126:J127"/>
    <mergeCell ref="J128:J129"/>
    <mergeCell ref="J134:J135"/>
    <mergeCell ref="F144:F145"/>
    <mergeCell ref="A114:A115"/>
    <mergeCell ref="A116:A117"/>
    <mergeCell ref="A122:H122"/>
    <mergeCell ref="I142:I143"/>
    <mergeCell ref="I144:I145"/>
    <mergeCell ref="A144:A145"/>
    <mergeCell ref="A161:A162"/>
    <mergeCell ref="H161:H162"/>
    <mergeCell ref="A163:A164"/>
    <mergeCell ref="H163:H164"/>
  </mergeCells>
  <pageMargins left="0.25" right="0.25" top="0.75" bottom="0.75" header="0.3" footer="0.3"/>
  <pageSetup scale="43" fitToHeight="0" orientation="portrait" r:id="rId1"/>
  <rowBreaks count="2" manualBreakCount="2">
    <brk id="83" max="9" man="1"/>
    <brk id="165" max="10" man="1"/>
  </rowBreaks>
  <ignoredErrors>
    <ignoredError sqref="J73 J66 J58 J45 C34:H34 C45:I45 C58:I58 C66:I66 C73:I73 C175:H175 I175:L175 I34:J34 K34:L34 K45:L45 K58:L58 K66:L66 K73:L73" formulaRange="1"/>
    <ignoredError sqref="B157:F157 B140:H140 B128:I128 B130:I130 B142:H142 F141 F143 B159:F159" evalError="1"/>
    <ignoredError sqref="B131:I131 B145:E145 G145:H145 B160:G160 B161:G161 B132 B148:E148 B162:G162 B163:H163 H164" formula="1"/>
    <ignoredError sqref="F145 B144:H144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Julieth Lina Fernanda Zorro Melo</cp:lastModifiedBy>
  <cp:lastPrinted>2019-09-17T15:46:27Z</cp:lastPrinted>
  <dcterms:created xsi:type="dcterms:W3CDTF">2014-06-16T15:17:17Z</dcterms:created>
  <dcterms:modified xsi:type="dcterms:W3CDTF">2020-10-30T20:23:27Z</dcterms:modified>
</cp:coreProperties>
</file>