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orza\OneDrive - mineducacion.gov.co\MEN\Perfiles\Perfiles 2023\IES\Oficiales\"/>
    </mc:Choice>
  </mc:AlternateContent>
  <xr:revisionPtr revIDLastSave="0" documentId="8_{5A3BF1F5-DC27-4EFB-B15C-645A0AED18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<sst xmlns="http://schemas.openxmlformats.org/spreadsheetml/2006/main" count="280" uniqueCount="126">
  <si>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</si>
  <si>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</si>
  <si>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</si>
  <si>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</si>
  <si>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</si>
  <si>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</si>
  <si>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</si>
  <si>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</si>
  <si>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</si>
  <si>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</si>
  <si>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</si>
  <si>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</si>
  <si>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</si>
  <si>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</si>
  <si>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</si>
  <si>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</si>
  <si>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</si>
  <si>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</si>
  <si>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</si>
  <si>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</si>
  <si>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</si>
  <si>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</si>
  <si>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</si>
  <si>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</si>
  <si>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</si>
  <si>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</si>
  <si>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</si>
  <si>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</si>
  <si>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</si>
  <si>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</si>
  <si>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</si>
  <si>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</si>
  <si>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</si>
  <si>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</si>
  <si>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</si>
  <si>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</si>
  <si>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</si>
  <si>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</si>
  <si>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</si>
  <si>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</si>
  <si>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</si>
  <si>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</si>
  <si>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</si>
  <si>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</si>
  <si>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</si>
  <si>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</si>
  <si>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</si>
  <si>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</si>
  <si>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</si>
  <si>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</si>
  <si>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</si>
  <si>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</si>
  <si>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</si>
  <si>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</si>
  <si>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</si>
  <si>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</si>
  <si>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</si>
  <si>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</si>
  <si>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</si>
  <si>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</si>
  <si>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</si>
  <si>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</si>
  <si>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</si>
  <si>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</si>
  <si>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</si>
  <si>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</si>
  <si>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</si>
  <si>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</si>
  <si>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</si>
  <si>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</si>
  <si>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</si>
  <si>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</si>
  <si>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</si>
  <si>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</si>
  <si>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</si>
  <si>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</si>
  <si>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</si>
  <si>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</si>
  <si>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</si>
  <si>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</si>
  <si>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</si>
  <si>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</si>
  <si>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</si>
  <si>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</si>
  <si>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</si>
  <si>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</si>
  <si>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</si>
  <si>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</si>
  <si>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</si>
  <si>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</si>
  <si>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</si>
  <si>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</si>
  <si>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</si>
  <si>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</si>
  <si>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</si>
  <si>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</si>
  <si>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</si>
  <si>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</si>
  <si>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</si>
  <si>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</si>
  <si>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</si>
  <si>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</si>
  <si>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</si>
  <si>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</si>
  <si>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</si>
  <si>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</si>
  <si>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</si>
  <si>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</si>
  <si>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</si>
  <si>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</si>
  <si>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</si>
  <si>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</si>
  <si>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</si>
  <si>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</si>
  <si>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</si>
  <si>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</si>
  <si>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</si>
  <si>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</si>
  <si>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</si>
  <si>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</si>
  <si>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</si>
  <si>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</si>
  <si>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</si>
  <si>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NO</t>
  </si>
  <si>
    <t>I.U/E.T</t>
  </si>
  <si>
    <t>INSTITUCION UNIVERSITARIA DIGITAL DE ANTIOQUIA -IU.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</si>
</sst>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INSTITUCION UNIVERSITARIA DIGITAL DE ANTIOQUIA -IU. DIGITAL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106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121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INSTITUCION UNIVERSITARIA DIGITAL DE ANTIOQUIA -IU. DIGITAL</v>
      </c>
      <c r="H17" s="272" t="s">
        <v>87</v>
      </c>
    </row>
    <row r="18" spans="1:13" ht="43.5" customHeight="1" x14ac:dyDescent="0.25">
      <c r="A18" s="264" t="s">
        <v>86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4779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4673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106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118</v>
      </c>
      <c r="B26" s="294"/>
      <c r="C26" s="294"/>
      <c r="D26" s="294"/>
      <c r="E26" s="294"/>
      <c r="F26" s="295"/>
      <c r="G26" s="206" t="s">
        <v>122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298</v>
      </c>
      <c r="K32" s="58">
        <v>1334</v>
      </c>
      <c r="L32" s="58">
        <v>3722</v>
      </c>
      <c r="M32" s="61">
        <v>4673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50</v>
      </c>
      <c r="L33" s="32">
        <v>103</v>
      </c>
      <c r="M33" s="62">
        <v>106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298</v>
      </c>
      <c r="K34" s="166">
        <f>+SUM(K32:K33)</f>
        <v>1384</v>
      </c>
      <c r="L34" s="166">
        <f>+SUM(L32:L33)</f>
        <v>3825</v>
      </c>
      <c r="M34" s="167">
        <f>+SUM(M32:M33)</f>
        <v>4779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298</v>
      </c>
      <c r="K40" s="33">
        <v>644</v>
      </c>
      <c r="L40" s="33">
        <v>1727</v>
      </c>
      <c r="M40" s="70">
        <v>1180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690</v>
      </c>
      <c r="L41" s="33">
        <v>1995</v>
      </c>
      <c r="M41" s="70">
        <v>3493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50</v>
      </c>
      <c r="L42" s="33">
        <v>103</v>
      </c>
      <c r="M42" s="70">
        <v>106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298</v>
      </c>
      <c r="K45" s="166">
        <f>+SUM(K39:K44)</f>
        <v>1384</v>
      </c>
      <c r="L45" s="166">
        <f>+SUM(L39:L44)</f>
        <v>3825</v>
      </c>
      <c r="M45" s="167">
        <f>+SUM(M39:M44)</f>
        <v>4779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142</v>
      </c>
      <c r="L51" s="33">
        <v>324</v>
      </c>
      <c r="M51" s="70">
        <v>494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593</v>
      </c>
      <c r="L55" s="33">
        <v>1668</v>
      </c>
      <c r="M55" s="70">
        <v>2444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298</v>
      </c>
      <c r="K56" s="33">
        <v>649</v>
      </c>
      <c r="L56" s="33">
        <v>1742</v>
      </c>
      <c r="M56" s="70">
        <v>1129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114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91</v>
      </c>
      <c r="M58" s="74">
        <v>712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298</v>
      </c>
      <c r="K59" s="172">
        <f t="shared" si="2"/>
        <v>1384</v>
      </c>
      <c r="L59" s="172">
        <f t="shared" si="2"/>
        <v>3825</v>
      </c>
      <c r="M59" s="167">
        <f>+SUM(M50:M58)</f>
        <v>4779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45</v>
      </c>
      <c r="L67" s="32">
        <v>88</v>
      </c>
      <c r="M67" s="62">
        <v>447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690</v>
      </c>
      <c r="L68" s="32">
        <v>1904</v>
      </c>
      <c r="M68" s="62">
        <v>2877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91</v>
      </c>
      <c r="M69" s="62">
        <v>262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298</v>
      </c>
      <c r="K70" s="32">
        <v>649</v>
      </c>
      <c r="L70" s="32">
        <v>1281</v>
      </c>
      <c r="M70" s="62">
        <v>919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461</v>
      </c>
      <c r="M71" s="62">
        <v>274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298</v>
      </c>
      <c r="K76" s="172">
        <f t="shared" si="4"/>
        <v>1384</v>
      </c>
      <c r="L76" s="172">
        <f t="shared" si="4"/>
        <v>3825</v>
      </c>
      <c r="M76" s="173">
        <f t="shared" si="4"/>
        <v>4779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298</v>
      </c>
      <c r="K84" s="32">
        <v>1384</v>
      </c>
      <c r="L84" s="32">
        <v>3825</v>
      </c>
      <c r="M84" s="88">
        <v>4779</v>
      </c>
    </row>
    <row r="85" spans="1:13" ht="18.75" x14ac:dyDescent="0.25">
      <c r="A85" s="233" t="s">
        <v>81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298</v>
      </c>
      <c r="K87" s="166">
        <f>+SUM(K82:K86)</f>
        <v>1384</v>
      </c>
      <c r="L87" s="166">
        <f>+SUM(L82:L86)</f>
        <v>3825</v>
      </c>
      <c r="M87" s="167">
        <f>+SUM(M82:M86)</f>
        <v>4779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243</v>
      </c>
      <c r="K93" s="86">
        <v>840</v>
      </c>
      <c r="L93" s="86">
        <v>1989</v>
      </c>
      <c r="M93" s="87">
        <v>2067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55</v>
      </c>
      <c r="K94" s="32">
        <v>544</v>
      </c>
      <c r="L94" s="32">
        <v>1836</v>
      </c>
      <c r="M94" s="88">
        <v>2712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298</v>
      </c>
      <c r="K95" s="166">
        <f t="shared" si="6"/>
        <v>1384</v>
      </c>
      <c r="L95" s="166">
        <f t="shared" si="6"/>
        <v>3825</v>
      </c>
      <c r="M95" s="167">
        <f t="shared" si="6"/>
        <v>4779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122</v>
      </c>
      <c r="D100" s="209" t="s">
        <v>122</v>
      </c>
      <c r="E100" s="209" t="s">
        <v>122</v>
      </c>
      <c r="F100" s="209">
        <v>0.32203389830508472</v>
      </c>
      <c r="G100" s="210">
        <v>0.13333333333333333</v>
      </c>
    </row>
    <row r="101" spans="1:10" ht="18.75" x14ac:dyDescent="0.25">
      <c r="A101" s="245" t="s">
        <v>4</v>
      </c>
      <c r="B101" s="246"/>
      <c r="C101" s="209" t="s">
        <v>122</v>
      </c>
      <c r="D101" s="209" t="s">
        <v>122</v>
      </c>
      <c r="E101" s="209" t="s">
        <v>122</v>
      </c>
      <c r="F101" s="209" t="s">
        <v>122</v>
      </c>
      <c r="G101" s="210" t="s">
        <v>122</v>
      </c>
    </row>
    <row r="102" spans="1:10" ht="19.5" thickBot="1" x14ac:dyDescent="0.3">
      <c r="A102" s="249" t="s">
        <v>41</v>
      </c>
      <c r="B102" s="250"/>
      <c r="C102" s="162" t="s">
        <v>122</v>
      </c>
      <c r="D102" s="162" t="s">
        <v>122</v>
      </c>
      <c r="E102" s="162" t="s">
        <v>122</v>
      </c>
      <c r="F102" s="162">
        <v>0.32203389830508472</v>
      </c>
      <c r="G102" s="163">
        <v>0.10486322188449848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80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1180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3</v>
      </c>
      <c r="J110"/>
    </row>
    <row r="111" spans="1:10" ht="18.75" x14ac:dyDescent="0.25">
      <c r="A111" s="241" t="s">
        <v>4</v>
      </c>
      <c r="B111" s="248"/>
      <c r="C111" s="63">
        <f t="shared" si="7"/>
        <v>3493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7</v>
      </c>
      <c r="J111"/>
    </row>
    <row r="112" spans="1:10" ht="18.75" x14ac:dyDescent="0.25">
      <c r="A112" s="241" t="s">
        <v>5</v>
      </c>
      <c r="B112" s="248"/>
      <c r="C112" s="63">
        <f t="shared" si="7"/>
        <v>106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3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4779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13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959</v>
      </c>
      <c r="D129" s="254">
        <f>+C129+C130</f>
        <v>3425</v>
      </c>
      <c r="E129" s="100">
        <v>575</v>
      </c>
      <c r="F129" s="254">
        <f>+E129+E130</f>
        <v>1811</v>
      </c>
      <c r="G129" s="100">
        <v>298</v>
      </c>
      <c r="H129" s="254">
        <f>+G129+G130</f>
        <v>805</v>
      </c>
    </row>
    <row r="130" spans="1:28" ht="18.75" x14ac:dyDescent="0.25">
      <c r="A130" s="267"/>
      <c r="B130" s="105">
        <v>2</v>
      </c>
      <c r="C130" s="99">
        <v>2466</v>
      </c>
      <c r="D130" s="244"/>
      <c r="E130" s="99">
        <v>1236</v>
      </c>
      <c r="F130" s="244"/>
      <c r="G130" s="99">
        <v>507</v>
      </c>
      <c r="H130" s="244"/>
    </row>
    <row r="131" spans="1:28" ht="18.75" x14ac:dyDescent="0.25">
      <c r="A131" s="266">
        <v>2022</v>
      </c>
      <c r="B131" s="106">
        <v>1</v>
      </c>
      <c r="C131" s="100">
        <v>3516</v>
      </c>
      <c r="D131" s="254">
        <f>+C131+C132</f>
        <v>6648</v>
      </c>
      <c r="E131" s="100">
        <v>2334</v>
      </c>
      <c r="F131" s="254">
        <f>+E131+E132</f>
        <v>5150</v>
      </c>
      <c r="G131" s="100">
        <v>992</v>
      </c>
      <c r="H131" s="254">
        <f>+G131+G132</f>
        <v>2644</v>
      </c>
    </row>
    <row r="132" spans="1:28" ht="18.75" x14ac:dyDescent="0.25">
      <c r="A132" s="267"/>
      <c r="B132" s="105">
        <v>2</v>
      </c>
      <c r="C132" s="99">
        <v>3132</v>
      </c>
      <c r="D132" s="244"/>
      <c r="E132" s="99">
        <v>2816</v>
      </c>
      <c r="F132" s="244"/>
      <c r="G132" s="99">
        <v>1652</v>
      </c>
      <c r="H132" s="244"/>
    </row>
    <row r="133" spans="1:28" ht="18.75" x14ac:dyDescent="0.25">
      <c r="A133" s="266">
        <v>2021</v>
      </c>
      <c r="B133" s="106">
        <v>1</v>
      </c>
      <c r="C133" s="100">
        <v>3074</v>
      </c>
      <c r="D133" s="254">
        <f>+C133+C134</f>
        <v>7677</v>
      </c>
      <c r="E133" s="100">
        <v>2186</v>
      </c>
      <c r="F133" s="254">
        <f>+E133+E134</f>
        <v>5871</v>
      </c>
      <c r="G133" s="100">
        <v>1380</v>
      </c>
      <c r="H133" s="254">
        <f>+G133+G134</f>
        <v>3527</v>
      </c>
    </row>
    <row r="134" spans="1:28" ht="18.75" x14ac:dyDescent="0.25">
      <c r="A134" s="267"/>
      <c r="B134" s="105">
        <v>2</v>
      </c>
      <c r="C134" s="99">
        <v>4603</v>
      </c>
      <c r="D134" s="244"/>
      <c r="E134" s="99">
        <v>3685</v>
      </c>
      <c r="F134" s="244"/>
      <c r="G134" s="99">
        <v>2147</v>
      </c>
      <c r="H134" s="244"/>
    </row>
    <row r="135" spans="1:28" ht="18.75" x14ac:dyDescent="0.25">
      <c r="A135" s="303">
        <v>2022</v>
      </c>
      <c r="B135" s="107">
        <v>1</v>
      </c>
      <c r="C135" s="101">
        <v>2915</v>
      </c>
      <c r="D135" s="255">
        <f>+C135+C136</f>
        <v>6929</v>
      </c>
      <c r="E135" s="101">
        <v>2155</v>
      </c>
      <c r="F135" s="255">
        <f>+E135+E136</f>
        <v>5350</v>
      </c>
      <c r="G135" s="101">
        <v>1685</v>
      </c>
      <c r="H135" s="255">
        <f>+G135+G136</f>
        <v>3500</v>
      </c>
    </row>
    <row r="136" spans="1:28" ht="19.5" thickBot="1" x14ac:dyDescent="0.3">
      <c r="A136" s="304"/>
      <c r="B136" s="108">
        <v>2</v>
      </c>
      <c r="C136" s="102">
        <v>4014</v>
      </c>
      <c r="D136" s="256"/>
      <c r="E136" s="102">
        <v>3195</v>
      </c>
      <c r="F136" s="256"/>
      <c r="G136" s="102">
        <v>1815</v>
      </c>
      <c r="H136" s="256"/>
    </row>
    <row r="137" spans="1:28" ht="15.75" customHeight="1" x14ac:dyDescent="0.25">
      <c r="A137" s="317" t="s">
        <v>92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2</v>
      </c>
      <c r="R144" s="3">
        <v>8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13</v>
      </c>
      <c r="Q145" s="3">
        <v>9</v>
      </c>
      <c r="R145" s="3">
        <v>47</v>
      </c>
      <c r="S145" s="3">
        <v>8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59</v>
      </c>
      <c r="Q146" s="3">
        <v>49</v>
      </c>
      <c r="R146" s="3">
        <v>108</v>
      </c>
      <c r="S146" s="3">
        <v>12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2</v>
      </c>
      <c r="G147" s="116">
        <f t="shared" si="15"/>
        <v>8</v>
      </c>
      <c r="H147" s="116">
        <f t="shared" si="15"/>
        <v>0</v>
      </c>
      <c r="I147" s="117">
        <f t="shared" si="15"/>
        <v>0</v>
      </c>
      <c r="J147" s="235">
        <f>+SUM(B147:I147)</f>
        <v>10</v>
      </c>
      <c r="M147" s="3">
        <v>0</v>
      </c>
      <c r="N147" s="3">
        <v>0</v>
      </c>
      <c r="O147" s="3">
        <v>0</v>
      </c>
      <c r="P147" s="3">
        <v>110</v>
      </c>
      <c r="Q147" s="3">
        <v>83</v>
      </c>
      <c r="R147" s="3">
        <v>133</v>
      </c>
      <c r="S147" s="3">
        <v>17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</v>
      </c>
      <c r="F148" s="119">
        <f t="shared" si="16"/>
        <v>0.2</v>
      </c>
      <c r="G148" s="119">
        <f t="shared" si="16"/>
        <v>0.8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13</v>
      </c>
      <c r="F149" s="116">
        <f t="shared" si="17"/>
        <v>9</v>
      </c>
      <c r="G149" s="116">
        <f t="shared" si="17"/>
        <v>47</v>
      </c>
      <c r="H149" s="116">
        <f t="shared" si="17"/>
        <v>8</v>
      </c>
      <c r="I149" s="117">
        <f t="shared" si="17"/>
        <v>0</v>
      </c>
      <c r="J149" s="235">
        <f>+SUM(B149:I149)</f>
        <v>77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0.16883116883116883</v>
      </c>
      <c r="F150" s="119">
        <f t="shared" si="18"/>
        <v>0.11688311688311688</v>
      </c>
      <c r="G150" s="119">
        <f t="shared" si="18"/>
        <v>0.61038961038961037</v>
      </c>
      <c r="H150" s="119">
        <f t="shared" si="18"/>
        <v>0.1038961038961039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59</v>
      </c>
      <c r="F151" s="116">
        <f t="shared" si="19"/>
        <v>49</v>
      </c>
      <c r="G151" s="116">
        <f t="shared" si="19"/>
        <v>108</v>
      </c>
      <c r="H151" s="116">
        <f t="shared" si="19"/>
        <v>12</v>
      </c>
      <c r="I151" s="117">
        <f t="shared" si="19"/>
        <v>0</v>
      </c>
      <c r="J151" s="235">
        <f>+SUM(B151:I151)</f>
        <v>228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0.25877192982456143</v>
      </c>
      <c r="F152" s="119">
        <f t="shared" si="20"/>
        <v>0.21491228070175439</v>
      </c>
      <c r="G152" s="119">
        <f t="shared" si="20"/>
        <v>0.47368421052631576</v>
      </c>
      <c r="H152" s="119">
        <f t="shared" si="20"/>
        <v>5.2631578947368418E-2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110</v>
      </c>
      <c r="F153" s="122">
        <f t="shared" si="21"/>
        <v>83</v>
      </c>
      <c r="G153" s="122">
        <f t="shared" si="21"/>
        <v>133</v>
      </c>
      <c r="H153" s="122">
        <f t="shared" si="21"/>
        <v>17</v>
      </c>
      <c r="I153" s="123">
        <f t="shared" si="21"/>
        <v>0</v>
      </c>
      <c r="J153" s="259">
        <f>+SUM(B153:I153)</f>
        <v>343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0.32069970845481049</v>
      </c>
      <c r="F154" s="125">
        <f t="shared" si="22"/>
        <v>0.24198250728862974</v>
      </c>
      <c r="G154" s="125">
        <f t="shared" si="22"/>
        <v>0.38775510204081631</v>
      </c>
      <c r="H154" s="125">
        <f t="shared" si="22"/>
        <v>4.9562682215743441E-2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10</v>
      </c>
      <c r="N162" s="3">
        <v>0</v>
      </c>
      <c r="O162" s="3">
        <v>0</v>
      </c>
      <c r="P162" s="3">
        <v>0</v>
      </c>
      <c r="Q162" s="3">
        <v>4</v>
      </c>
      <c r="R162" s="3">
        <v>6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77</v>
      </c>
      <c r="N163" s="3">
        <v>0</v>
      </c>
      <c r="O163" s="3">
        <v>0</v>
      </c>
      <c r="P163" s="3">
        <v>0</v>
      </c>
      <c r="Q163" s="3">
        <v>36</v>
      </c>
      <c r="R163" s="3">
        <v>41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189</v>
      </c>
      <c r="N164" s="3">
        <v>13</v>
      </c>
      <c r="O164" s="3">
        <v>26</v>
      </c>
      <c r="P164" s="3">
        <v>0</v>
      </c>
      <c r="Q164" s="3">
        <v>98</v>
      </c>
      <c r="R164" s="3">
        <v>130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10</v>
      </c>
      <c r="G165" s="25">
        <f>Q162</f>
        <v>4</v>
      </c>
      <c r="H165" s="116">
        <f>R162</f>
        <v>6</v>
      </c>
      <c r="I165" s="235">
        <f>+SUM(G165:H165)</f>
        <v>10</v>
      </c>
      <c r="J165" s="34"/>
      <c r="M165" s="3">
        <v>278</v>
      </c>
      <c r="N165" s="3">
        <v>7</v>
      </c>
      <c r="O165" s="3">
        <v>58</v>
      </c>
      <c r="P165" s="3">
        <v>0</v>
      </c>
      <c r="Q165" s="3">
        <v>162</v>
      </c>
      <c r="R165" s="3">
        <v>181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1</v>
      </c>
      <c r="C166" s="29">
        <f>+IF($F$165=0,"",(C165/$F$165))</f>
        <v>0</v>
      </c>
      <c r="D166" s="29">
        <f t="shared" ref="D166:E166" si="30">+IF($F$165=0,"",(D165/$F$165))</f>
        <v>0</v>
      </c>
      <c r="E166" s="119">
        <f t="shared" si="30"/>
        <v>0</v>
      </c>
      <c r="F166" s="236"/>
      <c r="G166" s="29">
        <f>+IF($I$165=0,"",(G165/$I$165))</f>
        <v>0.4</v>
      </c>
      <c r="H166" s="119">
        <f>+IF($I$165=0,"",(H165/$I$165))</f>
        <v>0.6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77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77</v>
      </c>
      <c r="G167" s="25">
        <f>Q163</f>
        <v>36</v>
      </c>
      <c r="H167" s="116">
        <f>R163</f>
        <v>41</v>
      </c>
      <c r="I167" s="235">
        <f>+SUM(G167:H167)</f>
        <v>77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1</v>
      </c>
      <c r="C168" s="29">
        <f>+IF($F$167=0,"",(C167/$F$167))</f>
        <v>0</v>
      </c>
      <c r="D168" s="29">
        <f>+IF($F$167=0,"",(D167/$F$167))</f>
        <v>0</v>
      </c>
      <c r="E168" s="119">
        <f>+IF($F$167=0,"",(E167/$F$167))</f>
        <v>0</v>
      </c>
      <c r="F168" s="236"/>
      <c r="G168" s="29">
        <f>+IF($I$167=0,"",(G167/$I$167))</f>
        <v>0.46753246753246752</v>
      </c>
      <c r="H168" s="119">
        <f>+IF($I$167=0,"",(H167/$I$167))</f>
        <v>0.53246753246753242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189</v>
      </c>
      <c r="C169" s="19">
        <f t="shared" ref="C169:E169" si="32">+N164</f>
        <v>13</v>
      </c>
      <c r="D169" s="19">
        <f t="shared" si="32"/>
        <v>26</v>
      </c>
      <c r="E169" s="122">
        <f t="shared" si="32"/>
        <v>0</v>
      </c>
      <c r="F169" s="235">
        <f>+SUM(B169:E169)</f>
        <v>228</v>
      </c>
      <c r="G169" s="25">
        <f>Q164</f>
        <v>98</v>
      </c>
      <c r="H169" s="116">
        <f>R164</f>
        <v>130</v>
      </c>
      <c r="I169" s="277">
        <f>+SUM(G169:H169)</f>
        <v>228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0.82894736842105265</v>
      </c>
      <c r="C170" s="29">
        <f>+IF($F$169=0,"",(C169/$F$169))</f>
        <v>5.701754385964912E-2</v>
      </c>
      <c r="D170" s="29">
        <f>+IF($F$169=0,"",(D169/$F$169))</f>
        <v>0.11403508771929824</v>
      </c>
      <c r="E170" s="119">
        <f>+IF($F$169=0,"",(E169/$F$169))</f>
        <v>0</v>
      </c>
      <c r="F170" s="236"/>
      <c r="G170" s="29">
        <f>+IF($I$169=0,"",(G169/$I$169))</f>
        <v>0.42982456140350878</v>
      </c>
      <c r="H170" s="119">
        <f>+IF($I$169=0,"",(H169/$I$169))</f>
        <v>0.57017543859649122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278</v>
      </c>
      <c r="C171" s="19">
        <f t="shared" ref="C171:E171" si="33">+N165</f>
        <v>7</v>
      </c>
      <c r="D171" s="19">
        <f t="shared" si="33"/>
        <v>58</v>
      </c>
      <c r="E171" s="122">
        <f t="shared" si="33"/>
        <v>0</v>
      </c>
      <c r="F171" s="259">
        <f>+SUM(B171:E171)</f>
        <v>343</v>
      </c>
      <c r="G171" s="19">
        <f>Q165</f>
        <v>162</v>
      </c>
      <c r="H171" s="122">
        <f>R165</f>
        <v>181</v>
      </c>
      <c r="I171" s="259">
        <f>+SUM(G171:H171)</f>
        <v>343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0.81049562682215748</v>
      </c>
      <c r="C172" s="127">
        <f t="shared" ref="C172:E172" si="34">+IF($F$171=0,"",(C171/$F$171))</f>
        <v>2.0408163265306121E-2</v>
      </c>
      <c r="D172" s="127">
        <f t="shared" si="34"/>
        <v>0.16909620991253643</v>
      </c>
      <c r="E172" s="125">
        <f t="shared" si="34"/>
        <v>0</v>
      </c>
      <c r="F172" s="260"/>
      <c r="G172" s="127">
        <f>+IF($I$171=0,"",(G171/$I$171))</f>
        <v>0.47230320699708456</v>
      </c>
      <c r="H172" s="125">
        <f>+IF($I$171=0,"",(H171/$I$171))</f>
        <v>0.5276967930029155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10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77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0</v>
      </c>
      <c r="N183" s="3">
        <v>0</v>
      </c>
      <c r="O183" s="43">
        <v>189</v>
      </c>
      <c r="P183" s="43">
        <v>39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10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10</v>
      </c>
      <c r="I184" s="20"/>
      <c r="J184" s="20"/>
      <c r="K184" s="20"/>
      <c r="L184" s="20"/>
      <c r="M184" s="3">
        <v>0</v>
      </c>
      <c r="N184" s="3">
        <v>0</v>
      </c>
      <c r="O184" s="43">
        <v>278</v>
      </c>
      <c r="P184" s="43">
        <v>65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</v>
      </c>
      <c r="D185" s="29">
        <f t="shared" si="42"/>
        <v>1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77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77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</v>
      </c>
      <c r="D187" s="29">
        <f t="shared" si="44"/>
        <v>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189</v>
      </c>
      <c r="E188" s="25">
        <f t="shared" si="45"/>
        <v>39</v>
      </c>
      <c r="F188" s="25">
        <f t="shared" si="45"/>
        <v>0</v>
      </c>
      <c r="G188" s="116">
        <f t="shared" si="45"/>
        <v>0</v>
      </c>
      <c r="H188" s="235">
        <f>+SUM(B188:G188)</f>
        <v>228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</v>
      </c>
      <c r="C189" s="29">
        <f t="shared" si="46"/>
        <v>0</v>
      </c>
      <c r="D189" s="29">
        <f t="shared" si="46"/>
        <v>0.82894736842105265</v>
      </c>
      <c r="E189" s="29">
        <f t="shared" si="46"/>
        <v>0.17105263157894737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278</v>
      </c>
      <c r="E190" s="25">
        <f t="shared" si="47"/>
        <v>65</v>
      </c>
      <c r="F190" s="25">
        <f t="shared" si="47"/>
        <v>0</v>
      </c>
      <c r="G190" s="116">
        <f t="shared" si="47"/>
        <v>0</v>
      </c>
      <c r="H190" s="235">
        <f>+SUM(B190:G190)</f>
        <v>343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</v>
      </c>
      <c r="C191" s="127">
        <f>+IF($H$190=0,"",(C190/$H$190))</f>
        <v>0</v>
      </c>
      <c r="D191" s="127">
        <f t="shared" ref="D191:G191" si="48">+IF($H$190=0,"",(D190/$H$190))</f>
        <v>0.81049562682215748</v>
      </c>
      <c r="E191" s="127">
        <f t="shared" si="48"/>
        <v>0.18950437317784258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76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1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82</v>
      </c>
      <c r="M199" s="70">
        <v>95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82</v>
      </c>
      <c r="M202" s="179">
        <f>+SUM(M196:M201)</f>
        <v>172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107</v>
      </c>
      <c r="E207" s="217"/>
      <c r="F207" s="217" t="s">
        <v>108</v>
      </c>
      <c r="G207" s="217"/>
      <c r="H207" s="217" t="s">
        <v>109</v>
      </c>
      <c r="I207" s="217"/>
      <c r="J207" s="217" t="s">
        <v>110</v>
      </c>
      <c r="K207" s="217"/>
      <c r="L207" s="217" t="s">
        <v>111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122</v>
      </c>
      <c r="E208" s="134"/>
      <c r="F208" s="186" t="s">
        <v>122</v>
      </c>
      <c r="G208" s="187"/>
      <c r="H208" s="186" t="s">
        <v>122</v>
      </c>
      <c r="I208" s="186"/>
      <c r="J208" s="192" t="s">
        <v>122</v>
      </c>
      <c r="K208" s="201"/>
      <c r="L208" s="186" t="s">
        <v>122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122</v>
      </c>
      <c r="E209" s="187"/>
      <c r="F209" s="186" t="s">
        <v>122</v>
      </c>
      <c r="G209" s="187"/>
      <c r="H209" s="186" t="s">
        <v>122</v>
      </c>
      <c r="I209" s="186"/>
      <c r="J209" s="194" t="s">
        <v>122</v>
      </c>
      <c r="K209" s="202"/>
      <c r="L209" s="186" t="s">
        <v>122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122</v>
      </c>
      <c r="E210" s="187"/>
      <c r="F210" s="186" t="s">
        <v>122</v>
      </c>
      <c r="G210" s="187"/>
      <c r="H210" s="186" t="s">
        <v>122</v>
      </c>
      <c r="I210" s="186"/>
      <c r="J210" s="194" t="s">
        <v>122</v>
      </c>
      <c r="K210" s="202"/>
      <c r="L210" s="186" t="s">
        <v>122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122</v>
      </c>
      <c r="E211" s="187"/>
      <c r="F211" s="186" t="s">
        <v>122</v>
      </c>
      <c r="G211" s="187"/>
      <c r="H211" s="186" t="s">
        <v>122</v>
      </c>
      <c r="I211" s="186"/>
      <c r="J211" s="194" t="s">
        <v>122</v>
      </c>
      <c r="K211" s="202"/>
      <c r="L211" s="186" t="s">
        <v>122</v>
      </c>
      <c r="M211" s="188"/>
      <c r="N211" s="43"/>
      <c r="W211" s="20"/>
    </row>
    <row r="212" spans="1:37" ht="18.75" x14ac:dyDescent="0.25">
      <c r="A212" s="211" t="s">
        <v>113</v>
      </c>
      <c r="B212" s="212"/>
      <c r="C212" s="213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122</v>
      </c>
      <c r="E213" s="187"/>
      <c r="F213" s="186" t="s">
        <v>122</v>
      </c>
      <c r="G213" s="187"/>
      <c r="H213" s="186" t="s">
        <v>122</v>
      </c>
      <c r="I213" s="186"/>
      <c r="J213" s="194" t="s">
        <v>122</v>
      </c>
      <c r="K213" s="202"/>
      <c r="L213" s="186" t="s">
        <v>122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107</v>
      </c>
      <c r="E218" s="217"/>
      <c r="F218" s="217" t="s">
        <v>108</v>
      </c>
      <c r="G218" s="217"/>
      <c r="H218" s="217" t="s">
        <v>109</v>
      </c>
      <c r="I218" s="217"/>
      <c r="J218" s="217" t="s">
        <v>110</v>
      </c>
      <c r="K218" s="217"/>
      <c r="L218" s="217" t="s">
        <v>111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122</v>
      </c>
      <c r="E220" s="187"/>
      <c r="F220" s="193" t="s">
        <v>122</v>
      </c>
      <c r="G220" s="187"/>
      <c r="H220" s="193" t="s">
        <v>122</v>
      </c>
      <c r="I220" s="187"/>
      <c r="J220" s="193" t="s">
        <v>122</v>
      </c>
      <c r="K220" s="187"/>
      <c r="L220" s="193" t="s">
        <v>122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122</v>
      </c>
      <c r="E221" s="187"/>
      <c r="F221" s="193" t="s">
        <v>122</v>
      </c>
      <c r="G221" s="187"/>
      <c r="H221" s="193" t="s">
        <v>122</v>
      </c>
      <c r="I221" s="187"/>
      <c r="J221" s="193" t="s">
        <v>122</v>
      </c>
      <c r="K221" s="187"/>
      <c r="L221" s="193" t="s">
        <v>122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122</v>
      </c>
      <c r="E222" s="187"/>
      <c r="F222" s="193" t="s">
        <v>122</v>
      </c>
      <c r="G222" s="187"/>
      <c r="H222" s="193" t="s">
        <v>122</v>
      </c>
      <c r="I222" s="187"/>
      <c r="J222" s="193" t="s">
        <v>122</v>
      </c>
      <c r="K222" s="187"/>
      <c r="L222" s="193" t="s">
        <v>122</v>
      </c>
      <c r="M222" s="198"/>
      <c r="AK222" s="1"/>
    </row>
    <row r="223" spans="1:37" ht="18.75" x14ac:dyDescent="0.25">
      <c r="A223" s="241" t="s">
        <v>113</v>
      </c>
      <c r="B223" s="308"/>
      <c r="C223" s="308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122</v>
      </c>
      <c r="E224" s="187"/>
      <c r="F224" s="193" t="s">
        <v>122</v>
      </c>
      <c r="G224" s="187"/>
      <c r="H224" s="193" t="s">
        <v>122</v>
      </c>
      <c r="I224" s="187"/>
      <c r="J224" s="193" t="s">
        <v>122</v>
      </c>
      <c r="K224" s="187"/>
      <c r="L224" s="193" t="s">
        <v>122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83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105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2023-09-03T22:06:01Z</dcterms:modified>
</cp:coreProperties>
</file>