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0BB8E9B-F0E5-48D3-A826-03AAF209030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<sst xmlns="http://schemas.openxmlformats.org/spreadsheetml/2006/main" count="22315" uniqueCount="444">
  <si>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</si>
  <si>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</si>
  <si>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</si>
  <si>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</si>
  <si>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</si>
  <si>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</si>
  <si>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</si>
  <si>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</si>
  <si>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</si>
  <si>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</si>
  <si>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</si>
  <si>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</si>
  <si>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</si>
  <si>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</si>
  <si>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</si>
  <si>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</si>
  <si>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</si>
  <si>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</si>
  <si>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</si>
  <si>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</si>
  <si>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</si>
  <si>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</si>
  <si>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</si>
  <si>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</si>
  <si>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</si>
  <si>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</si>
  <si>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</si>
  <si>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</si>
  <si>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</si>
  <si>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</si>
  <si>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</si>
  <si>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</si>
  <si>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</si>
  <si>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</si>
  <si>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</si>
  <si>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</si>
  <si>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</si>
  <si>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</si>
  <si>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</si>
  <si>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</si>
  <si>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</si>
  <si>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</si>
  <si>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</si>
  <si>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</si>
  <si>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</si>
  <si>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</si>
  <si>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</si>
  <si>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</si>
  <si>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</si>
  <si>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</si>
  <si>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</si>
  <si>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</si>
  <si>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</si>
  <si>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</si>
  <si>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</si>
  <si>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</si>
  <si>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</si>
  <si>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</si>
  <si>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</si>
  <si>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</si>
  <si>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</si>
  <si>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</si>
  <si>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</si>
  <si>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</si>
  <si>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</si>
  <si>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</si>
  <si>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</si>
  <si>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</si>
  <si>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</si>
  <si>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</si>
  <si>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</si>
  <si>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</si>
  <si>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</si>
  <si>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</si>
  <si>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</si>
  <si>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</si>
  <si>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</si>
  <si>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</si>
  <si>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</si>
  <si>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</si>
  <si>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</si>
  <si>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</si>
  <si>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</si>
  <si>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</si>
  <si>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</si>
  <si>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</si>
  <si>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</si>
  <si>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</si>
  <si>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</si>
  <si>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</si>
  <si>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</si>
  <si>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</si>
  <si>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</si>
  <si>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</si>
  <si>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</si>
  <si>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</si>
  <si>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</si>
  <si>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</si>
  <si>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</si>
  <si>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</si>
  <si>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</si>
  <si>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</si>
  <si>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</si>
  <si>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</si>
  <si>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</si>
  <si>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</si>
  <si>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</si>
  <si>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</si>
  <si>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</si>
  <si>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</si>
  <si>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</si>
  <si>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</si>
  <si>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</si>
  <si>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</si>
  <si>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</si>
  <si>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</si>
  <si>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</si>
  <si>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</si>
  <si>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</si>
  <si>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</si>
  <si>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</si>
  <si>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</si>
  <si>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</si>
  <si>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</si>
  <si>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</si>
  <si>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</si>
  <si>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</si>
  <si>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</si>
  <si>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</si>
  <si>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</si>
  <si>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</si>
  <si>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</si>
  <si>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</si>
  <si>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</si>
  <si>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</si>
  <si>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</si>
  <si>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</si>
  <si>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</si>
  <si>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</si>
  <si>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</si>
  <si>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</si>
  <si>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</si>
  <si>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</si>
  <si>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</si>
  <si>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</si>
  <si>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</si>
  <si>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</si>
  <si>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</si>
  <si>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</si>
  <si>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</si>
  <si>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</si>
  <si>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</si>
  <si>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</si>
  <si>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</si>
  <si>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</si>
  <si>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</si>
  <si>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</si>
  <si>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</si>
  <si>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</si>
  <si>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</si>
  <si>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</si>
  <si>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</si>
  <si>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</si>
  <si>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</si>
  <si>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</si>
  <si>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</si>
  <si>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</si>
  <si>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</si>
  <si>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</si>
  <si>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</si>
  <si>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</si>
  <si>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</si>
  <si>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</si>
  <si>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</si>
  <si>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</si>
  <si>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</si>
  <si>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</si>
  <si>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</si>
  <si>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</si>
  <si>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</si>
  <si>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</si>
  <si>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</si>
  <si>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</si>
  <si>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</si>
  <si>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</si>
  <si>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</si>
  <si>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</si>
  <si>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</si>
  <si>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</si>
  <si>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</si>
  <si>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</si>
  <si>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</si>
  <si>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</si>
  <si>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</si>
  <si>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</si>
  <si>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</si>
  <si>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</si>
  <si>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</si>
  <si>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</si>
  <si>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</si>
  <si>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</si>
  <si>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</si>
  <si>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</si>
  <si>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</si>
  <si>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</si>
  <si>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</si>
  <si>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</si>
  <si>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</si>
  <si>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</si>
  <si>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</si>
  <si>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</si>
  <si>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</si>
  <si>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</si>
  <si>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</si>
  <si>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</si>
  <si>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</si>
  <si>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</si>
  <si>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</si>
  <si>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</si>
  <si>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</si>
  <si>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</si>
  <si>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</si>
  <si>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</si>
  <si>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</si>
  <si>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</si>
  <si>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</si>
  <si>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</si>
  <si>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</si>
  <si>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</si>
  <si>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</si>
  <si>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</si>
  <si>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</si>
  <si>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</si>
  <si>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</si>
  <si>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</si>
  <si>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</si>
  <si>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</si>
  <si>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</si>
  <si>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</si>
  <si>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</si>
  <si>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</si>
  <si>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</si>
  <si>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</si>
  <si>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</si>
  <si>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</si>
  <si>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</si>
  <si>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</si>
  <si>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</si>
  <si>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</si>
  <si>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</si>
  <si>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</si>
  <si>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</si>
  <si>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</si>
  <si>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</si>
  <si>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</si>
  <si>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</si>
  <si>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</si>
  <si>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</si>
  <si>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</si>
  <si>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</si>
  <si>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</si>
  <si>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</si>
  <si>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</si>
  <si>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</si>
  <si>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</si>
  <si>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</si>
  <si>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</si>
  <si>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</si>
  <si>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</si>
  <si>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</si>
  <si>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</si>
  <si>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</si>
  <si>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</si>
  <si>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</si>
  <si>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</si>
  <si>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</si>
  <si>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</si>
  <si>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</si>
  <si>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</si>
  <si>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</si>
  <si>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</si>
  <si>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</si>
  <si>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</si>
  <si>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</si>
  <si>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</si>
  <si>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</si>
  <si>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</si>
  <si>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</si>
  <si>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</si>
  <si>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</si>
  <si>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</si>
  <si>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</si>
  <si>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</si>
  <si>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</si>
  <si>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</si>
  <si>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</si>
  <si>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</si>
  <si>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</si>
  <si>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</si>
  <si>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</si>
  <si>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</si>
  <si>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</si>
  <si>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</si>
  <si>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</si>
  <si>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</si>
  <si>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</si>
  <si>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</si>
  <si>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</si>
  <si>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</si>
  <si>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</si>
  <si>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</si>
  <si>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</si>
  <si>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</si>
  <si>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</si>
  <si>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</si>
  <si>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</si>
  <si>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</si>
  <si>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</si>
  <si>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</si>
  <si>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</si>
  <si>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</si>
  <si>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</si>
  <si>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</si>
  <si>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</si>
  <si>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</si>
  <si>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</si>
  <si>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</si>
  <si>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</si>
  <si>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</si>
  <si>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</si>
  <si>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</si>
  <si>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</si>
  <si>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</si>
  <si>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</si>
  <si>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</si>
  <si>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</si>
  <si>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</si>
  <si>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</si>
  <si>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</si>
  <si>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</si>
  <si>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</si>
  <si>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</si>
  <si>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</si>
  <si>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</si>
  <si>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</si>
  <si>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</si>
  <si>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</si>
  <si>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</si>
  <si>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</si>
  <si>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</si>
  <si>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</si>
  <si>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</si>
  <si>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</si>
  <si>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</si>
  <si>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</si>
  <si>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</si>
  <si>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</si>
  <si>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</si>
  <si>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</si>
  <si>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</si>
  <si>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</si>
  <si>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</si>
  <si>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</si>
  <si>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</si>
  <si>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</si>
  <si>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</si>
  <si>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</si>
  <si>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</si>
  <si>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</si>
  <si>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</si>
  <si>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</si>
  <si>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</si>
  <si>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</si>
  <si>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</si>
  <si>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</si>
  <si>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</si>
  <si>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</si>
  <si>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</si>
  <si>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</si>
  <si>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</si>
  <si>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</si>
  <si>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</si>
  <si>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</si>
  <si>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</si>
  <si>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</si>
  <si>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</si>
  <si>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</si>
  <si>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</si>
  <si>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</si>
  <si>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</si>
  <si>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</si>
  <si>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</si>
  <si>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</si>
  <si>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</si>
  <si>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</si>
  <si>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</si>
  <si>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</si>
  <si>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</si>
  <si>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</si>
  <si>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</si>
  <si>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</si>
  <si>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</si>
  <si>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</si>
  <si>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</si>
  <si>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</si>
  <si>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</si>
  <si>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</si>
  <si>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</si>
  <si>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</si>
  <si>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</si>
  <si>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</si>
  <si>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</si>
  <si>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</si>
  <si>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</si>
  <si>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</si>
  <si>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</si>
  <si>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</si>
  <si>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</si>
  <si>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</si>
  <si>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</si>
  <si>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</si>
  <si>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</si>
  <si>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</si>
  <si>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</si>
  <si>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</si>
  <si>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</si>
  <si>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</si>
  <si>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</si>
  <si>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</si>
  <si>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</si>
  <si>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</si>
  <si>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</si>
  <si>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</si>
  <si>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</si>
  <si>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</si>
  <si>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</si>
  <si>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</si>
  <si>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</si>
  <si>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</si>
  <si>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</si>
  <si>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</si>
  <si>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</si>
  <si>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YUMBO</t>
  </si>
  <si>
    <t>VALLE DEL 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</si>
</sst>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YUMBO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76</v>
      </c>
      <c r="C10" s="138" t="s">
        <v>443</v>
      </c>
      <c r="D10" s="138">
        <v>76892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76</v>
      </c>
      <c r="B12" s="140"/>
      <c r="C12" s="139" t="str">
        <f>+C10</f>
        <v>VALLE DEL CAUCA</v>
      </c>
      <c r="D12" s="141"/>
      <c r="E12" s="139">
        <f>+D10</f>
        <v>76892</v>
      </c>
      <c r="F12" s="141"/>
      <c r="G12" s="139" t="str">
        <f>+A10</f>
        <v>YUMBO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YUMBO</v>
      </c>
      <c r="H17" s="209" t="str">
        <f>+C12</f>
        <v>VALLE DEL 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1150</v>
      </c>
      <c r="H20" s="4">
        <f>+SUM(H21:H22)</f>
        <v>184339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1150</v>
      </c>
      <c r="H21" s="7">
        <v>171053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13286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0.12890931509920411</v>
      </c>
      <c r="H23" s="13">
        <f>+M31</f>
        <v>0.47156464085351563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0.42499999999999999</v>
      </c>
      <c r="H24" s="16">
        <f>+N40</f>
        <v>0.44144185724505575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9.3756918308611908E-2</v>
      </c>
      <c r="D30" s="24">
        <v>8.1096011490443043E-2</v>
      </c>
      <c r="E30" s="24">
        <v>5.8434399117971332E-2</v>
      </c>
      <c r="F30" s="24">
        <v>6.2115891132572432E-2</v>
      </c>
      <c r="G30" s="24">
        <v>7.1297594649983823E-2</v>
      </c>
      <c r="H30" s="25">
        <v>7.258670675399978E-2</v>
      </c>
      <c r="I30" s="25">
        <v>7.0054054054054057E-2</v>
      </c>
      <c r="J30" s="26">
        <v>2.1826912583215103E-4</v>
      </c>
      <c r="K30" s="26">
        <v>8.9888876664099462E-2</v>
      </c>
      <c r="L30" s="26">
        <v>0.10580659487065616</v>
      </c>
      <c r="M30" s="27">
        <v>0.12890931509920411</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0.42180416072710902</v>
      </c>
      <c r="D31" s="29">
        <v>0.44057128698471865</v>
      </c>
      <c r="E31" s="29">
        <v>0.45633317651130473</v>
      </c>
      <c r="F31" s="29">
        <v>0.46485872150899588</v>
      </c>
      <c r="G31" s="29">
        <v>0.45445797201738641</v>
      </c>
      <c r="H31" s="30">
        <v>0.45418391540477338</v>
      </c>
      <c r="I31" s="30">
        <v>0.41001427091170511</v>
      </c>
      <c r="J31" s="31">
        <v>0.42668700863011383</v>
      </c>
      <c r="K31" s="31">
        <v>0.44958128758803245</v>
      </c>
      <c r="L31" s="31">
        <v>0.452071141647028</v>
      </c>
      <c r="M31" s="32">
        <v>0.47156464085351563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1172</v>
      </c>
      <c r="D39" s="39">
        <v>437</v>
      </c>
      <c r="E39" s="40">
        <v>0.37286689419795221</v>
      </c>
      <c r="F39" s="38">
        <v>1329</v>
      </c>
      <c r="G39" s="39">
        <v>470</v>
      </c>
      <c r="H39" s="40">
        <v>0.35364936042136946</v>
      </c>
      <c r="I39" s="38">
        <v>1278</v>
      </c>
      <c r="J39" s="39">
        <v>512</v>
      </c>
      <c r="K39" s="40">
        <v>0.40062597809076683</v>
      </c>
      <c r="L39" s="41">
        <v>1380</v>
      </c>
      <c r="M39" s="42">
        <v>587</v>
      </c>
      <c r="N39" s="43">
        <v>0.42499999999999999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40538</v>
      </c>
      <c r="D40" s="45">
        <v>15802</v>
      </c>
      <c r="E40" s="46">
        <v>0.38980709457792689</v>
      </c>
      <c r="F40" s="44">
        <v>44142</v>
      </c>
      <c r="G40" s="45">
        <v>16760</v>
      </c>
      <c r="H40" s="46">
        <v>0.37968374790449005</v>
      </c>
      <c r="I40" s="44">
        <v>44535</v>
      </c>
      <c r="J40" s="45">
        <v>17584</v>
      </c>
      <c r="K40" s="46">
        <v>0.39483552262265637</v>
      </c>
      <c r="L40" s="47">
        <v>43333</v>
      </c>
      <c r="M40" s="45">
        <v>19129</v>
      </c>
      <c r="N40" s="46">
        <v>0.44144185724505575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724</v>
      </c>
      <c r="D46" s="60">
        <v>561</v>
      </c>
      <c r="E46" s="60">
        <v>530</v>
      </c>
      <c r="F46" s="60">
        <v>558</v>
      </c>
      <c r="G46" s="60">
        <v>634</v>
      </c>
      <c r="H46" s="61">
        <v>662</v>
      </c>
      <c r="I46" s="61">
        <v>642</v>
      </c>
      <c r="J46" s="62">
        <v>0</v>
      </c>
      <c r="K46" s="62">
        <v>817</v>
      </c>
      <c r="L46" s="62">
        <v>863</v>
      </c>
      <c r="M46" s="63">
        <v>1105</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123</v>
      </c>
      <c r="D47" s="45">
        <v>173</v>
      </c>
      <c r="E47" s="45">
        <v>0</v>
      </c>
      <c r="F47" s="45">
        <v>8</v>
      </c>
      <c r="G47" s="45">
        <v>27</v>
      </c>
      <c r="H47" s="64">
        <v>14</v>
      </c>
      <c r="I47" s="64">
        <v>6</v>
      </c>
      <c r="J47" s="65">
        <v>2</v>
      </c>
      <c r="K47" s="65">
        <v>0</v>
      </c>
      <c r="L47" s="65">
        <v>90</v>
      </c>
      <c r="M47" s="66">
        <v>45</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847</v>
      </c>
      <c r="D48" s="68">
        <f t="shared" ref="D48:L48" si="0">+SUM(D46:D47)</f>
        <v>734</v>
      </c>
      <c r="E48" s="68">
        <f t="shared" si="0"/>
        <v>530</v>
      </c>
      <c r="F48" s="68">
        <f t="shared" si="0"/>
        <v>566</v>
      </c>
      <c r="G48" s="68">
        <f t="shared" si="0"/>
        <v>661</v>
      </c>
      <c r="H48" s="69">
        <f t="shared" si="0"/>
        <v>676</v>
      </c>
      <c r="I48" s="69">
        <f t="shared" si="0"/>
        <v>648</v>
      </c>
      <c r="J48" s="70">
        <f t="shared" si="0"/>
        <v>2</v>
      </c>
      <c r="K48" s="70">
        <f t="shared" si="0"/>
        <v>817</v>
      </c>
      <c r="L48" s="70">
        <f t="shared" si="0"/>
        <v>953</v>
      </c>
      <c r="M48" s="71">
        <f>+SUM(M46:M47)</f>
        <v>1150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847</v>
      </c>
      <c r="D53" s="60">
        <v>734</v>
      </c>
      <c r="E53" s="60">
        <v>530</v>
      </c>
      <c r="F53" s="60">
        <v>566</v>
      </c>
      <c r="G53" s="60">
        <v>661</v>
      </c>
      <c r="H53" s="61">
        <v>676</v>
      </c>
      <c r="I53" s="61">
        <v>648</v>
      </c>
      <c r="J53" s="62">
        <v>2</v>
      </c>
      <c r="K53" s="62">
        <v>817</v>
      </c>
      <c r="L53" s="62">
        <v>953</v>
      </c>
      <c r="M53" s="63">
        <v>1150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847</v>
      </c>
      <c r="D55" s="68">
        <f t="shared" ref="D55:M55" si="1">+SUM(D53:D54)</f>
        <v>734</v>
      </c>
      <c r="E55" s="68">
        <f t="shared" si="1"/>
        <v>530</v>
      </c>
      <c r="F55" s="68">
        <f t="shared" si="1"/>
        <v>566</v>
      </c>
      <c r="G55" s="68">
        <f t="shared" si="1"/>
        <v>661</v>
      </c>
      <c r="H55" s="69">
        <f t="shared" si="1"/>
        <v>676</v>
      </c>
      <c r="I55" s="69">
        <f t="shared" si="1"/>
        <v>648</v>
      </c>
      <c r="J55" s="70">
        <f t="shared" si="1"/>
        <v>2</v>
      </c>
      <c r="K55" s="70">
        <f t="shared" si="1"/>
        <v>817</v>
      </c>
      <c r="L55" s="70">
        <f t="shared" si="1"/>
        <v>953</v>
      </c>
      <c r="M55" s="71">
        <f t="shared" si="1"/>
        <v>1150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1</v>
      </c>
      <c r="J60" s="75">
        <v>0</v>
      </c>
      <c r="K60" s="62">
        <v>0</v>
      </c>
      <c r="L60" s="62">
        <v>39</v>
      </c>
      <c r="M60" s="63">
        <v>3</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799</v>
      </c>
      <c r="D61" s="77">
        <v>728</v>
      </c>
      <c r="E61" s="77">
        <v>525</v>
      </c>
      <c r="F61" s="77">
        <v>566</v>
      </c>
      <c r="G61" s="77">
        <v>657</v>
      </c>
      <c r="H61" s="78">
        <v>674</v>
      </c>
      <c r="I61" s="78">
        <v>647</v>
      </c>
      <c r="J61" s="79">
        <v>2</v>
      </c>
      <c r="K61" s="65">
        <v>679</v>
      </c>
      <c r="L61" s="65">
        <v>657</v>
      </c>
      <c r="M61" s="66">
        <v>757</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48</v>
      </c>
      <c r="D62" s="77">
        <v>6</v>
      </c>
      <c r="E62" s="77">
        <v>5</v>
      </c>
      <c r="F62" s="77">
        <v>0</v>
      </c>
      <c r="G62" s="77">
        <v>4</v>
      </c>
      <c r="H62" s="78">
        <v>2</v>
      </c>
      <c r="I62" s="78">
        <v>0</v>
      </c>
      <c r="J62" s="79">
        <v>0</v>
      </c>
      <c r="K62" s="65">
        <v>138</v>
      </c>
      <c r="L62" s="65">
        <v>257</v>
      </c>
      <c r="M62" s="66">
        <v>390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847</v>
      </c>
      <c r="D66" s="81">
        <f t="shared" ref="D66:M66" si="2">+SUM(D60:D65)</f>
        <v>734</v>
      </c>
      <c r="E66" s="81">
        <f t="shared" si="2"/>
        <v>530</v>
      </c>
      <c r="F66" s="81">
        <f t="shared" si="2"/>
        <v>566</v>
      </c>
      <c r="G66" s="81">
        <f t="shared" si="2"/>
        <v>661</v>
      </c>
      <c r="H66" s="82">
        <f t="shared" si="2"/>
        <v>676</v>
      </c>
      <c r="I66" s="82">
        <f t="shared" si="2"/>
        <v>648</v>
      </c>
      <c r="J66" s="83">
        <f t="shared" si="2"/>
        <v>2</v>
      </c>
      <c r="K66" s="70">
        <f t="shared" si="2"/>
        <v>817</v>
      </c>
      <c r="L66" s="70">
        <f t="shared" si="2"/>
        <v>953</v>
      </c>
      <c r="M66" s="71">
        <f t="shared" si="2"/>
        <v>1150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15</v>
      </c>
      <c r="D73" s="77">
        <v>0</v>
      </c>
      <c r="E73" s="77">
        <v>0</v>
      </c>
      <c r="F73" s="77">
        <v>0</v>
      </c>
      <c r="G73" s="77">
        <v>0</v>
      </c>
      <c r="H73" s="78">
        <v>1</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79</v>
      </c>
      <c r="D76" s="77">
        <v>46</v>
      </c>
      <c r="E76" s="77">
        <v>56</v>
      </c>
      <c r="F76" s="77">
        <v>118</v>
      </c>
      <c r="G76" s="77">
        <v>182</v>
      </c>
      <c r="H76" s="78">
        <v>204</v>
      </c>
      <c r="I76" s="78">
        <v>192</v>
      </c>
      <c r="J76" s="79">
        <v>0</v>
      </c>
      <c r="K76" s="65">
        <v>337</v>
      </c>
      <c r="L76" s="65">
        <v>456</v>
      </c>
      <c r="M76" s="66">
        <v>565</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551</v>
      </c>
      <c r="D77" s="77">
        <v>556</v>
      </c>
      <c r="E77" s="77">
        <v>373</v>
      </c>
      <c r="F77" s="77">
        <v>344</v>
      </c>
      <c r="G77" s="77">
        <v>370</v>
      </c>
      <c r="H77" s="78">
        <v>355</v>
      </c>
      <c r="I77" s="78">
        <v>332</v>
      </c>
      <c r="J77" s="79">
        <v>2</v>
      </c>
      <c r="K77" s="65">
        <v>320</v>
      </c>
      <c r="L77" s="65">
        <v>187</v>
      </c>
      <c r="M77" s="66">
        <v>418</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202</v>
      </c>
      <c r="D78" s="77">
        <v>132</v>
      </c>
      <c r="E78" s="77">
        <v>101</v>
      </c>
      <c r="F78" s="77">
        <v>104</v>
      </c>
      <c r="G78" s="77">
        <v>109</v>
      </c>
      <c r="H78" s="78">
        <v>116</v>
      </c>
      <c r="I78" s="78">
        <v>124</v>
      </c>
      <c r="J78" s="79">
        <v>0</v>
      </c>
      <c r="K78" s="65">
        <v>114</v>
      </c>
      <c r="L78" s="65">
        <v>58</v>
      </c>
      <c r="M78" s="66">
        <v>71</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46</v>
      </c>
      <c r="L79" s="90">
        <v>252</v>
      </c>
      <c r="M79" s="91">
        <v>96</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847</v>
      </c>
      <c r="D80" s="81">
        <f t="shared" ref="D80:M80" si="3">+SUM(D71:D79)</f>
        <v>734</v>
      </c>
      <c r="E80" s="81">
        <f t="shared" si="3"/>
        <v>530</v>
      </c>
      <c r="F80" s="81">
        <f t="shared" si="3"/>
        <v>566</v>
      </c>
      <c r="G80" s="81">
        <f t="shared" si="3"/>
        <v>661</v>
      </c>
      <c r="H80" s="82">
        <f t="shared" si="3"/>
        <v>676</v>
      </c>
      <c r="I80" s="82">
        <f t="shared" si="3"/>
        <v>648</v>
      </c>
      <c r="J80" s="83">
        <f t="shared" si="3"/>
        <v>2</v>
      </c>
      <c r="K80" s="70">
        <f t="shared" si="3"/>
        <v>817</v>
      </c>
      <c r="L80" s="70">
        <f t="shared" si="3"/>
        <v>953</v>
      </c>
      <c r="M80" s="71">
        <f t="shared" si="3"/>
        <v>1150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204</v>
      </c>
      <c r="F89" s="79">
        <v>192</v>
      </c>
      <c r="G89" s="79">
        <v>0</v>
      </c>
      <c r="H89" s="65">
        <v>337</v>
      </c>
      <c r="I89" s="65">
        <v>456</v>
      </c>
      <c r="J89" s="66">
        <v>565</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116</v>
      </c>
      <c r="F90" s="79">
        <v>124</v>
      </c>
      <c r="G90" s="79">
        <v>0</v>
      </c>
      <c r="H90" s="65">
        <v>117</v>
      </c>
      <c r="I90" s="65">
        <v>76</v>
      </c>
      <c r="J90" s="66">
        <v>71</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177</v>
      </c>
      <c r="F91" s="79">
        <v>170</v>
      </c>
      <c r="G91" s="79">
        <v>0</v>
      </c>
      <c r="H91" s="65">
        <v>200</v>
      </c>
      <c r="I91" s="65">
        <v>275</v>
      </c>
      <c r="J91" s="66">
        <v>354</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178</v>
      </c>
      <c r="F92" s="79">
        <v>162</v>
      </c>
      <c r="G92" s="79">
        <v>2</v>
      </c>
      <c r="H92" s="65">
        <v>163</v>
      </c>
      <c r="I92" s="65">
        <v>146</v>
      </c>
      <c r="J92" s="66">
        <v>160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676</v>
      </c>
      <c r="F96" s="83">
        <f t="shared" si="4"/>
        <v>648</v>
      </c>
      <c r="G96" s="83">
        <f t="shared" si="4"/>
        <v>2</v>
      </c>
      <c r="H96" s="70">
        <f t="shared" si="4"/>
        <v>817</v>
      </c>
      <c r="I96" s="70">
        <f t="shared" si="4"/>
        <v>953</v>
      </c>
      <c r="J96" s="71">
        <f t="shared" si="4"/>
        <v>1150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799</v>
      </c>
      <c r="D102" s="102">
        <v>728</v>
      </c>
      <c r="E102" s="102">
        <v>525</v>
      </c>
      <c r="F102" s="102">
        <v>566</v>
      </c>
      <c r="G102" s="102">
        <v>657</v>
      </c>
      <c r="H102" s="103">
        <v>675</v>
      </c>
      <c r="I102" s="103">
        <v>647</v>
      </c>
      <c r="J102" s="103">
        <v>2</v>
      </c>
      <c r="K102" s="97">
        <v>817</v>
      </c>
      <c r="L102" s="97">
        <v>953</v>
      </c>
      <c r="M102" s="98">
        <v>1150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48</v>
      </c>
      <c r="D103" s="77">
        <v>6</v>
      </c>
      <c r="E103" s="77">
        <v>5</v>
      </c>
      <c r="F103" s="77">
        <v>0</v>
      </c>
      <c r="G103" s="77">
        <v>4</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1</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847</v>
      </c>
      <c r="D107" s="81">
        <f t="shared" ref="D107:M107" si="5">+SUM(D102:D106)</f>
        <v>734</v>
      </c>
      <c r="E107" s="81">
        <f t="shared" si="5"/>
        <v>530</v>
      </c>
      <c r="F107" s="81">
        <f t="shared" si="5"/>
        <v>566</v>
      </c>
      <c r="G107" s="81">
        <f t="shared" si="5"/>
        <v>661</v>
      </c>
      <c r="H107" s="82">
        <f t="shared" si="5"/>
        <v>676</v>
      </c>
      <c r="I107" s="82">
        <f t="shared" si="5"/>
        <v>648</v>
      </c>
      <c r="J107" s="82">
        <f t="shared" si="5"/>
        <v>2</v>
      </c>
      <c r="K107" s="70">
        <f t="shared" si="5"/>
        <v>817</v>
      </c>
      <c r="L107" s="70">
        <f t="shared" si="5"/>
        <v>953</v>
      </c>
      <c r="M107" s="71">
        <f t="shared" si="5"/>
        <v>1150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582</v>
      </c>
      <c r="D113" s="108">
        <v>542</v>
      </c>
      <c r="E113" s="108">
        <v>400</v>
      </c>
      <c r="F113" s="108">
        <v>388</v>
      </c>
      <c r="G113" s="108">
        <v>448</v>
      </c>
      <c r="H113" s="109">
        <v>452</v>
      </c>
      <c r="I113" s="109">
        <v>436</v>
      </c>
      <c r="J113" s="97">
        <v>2</v>
      </c>
      <c r="K113" s="97">
        <v>505</v>
      </c>
      <c r="L113" s="97">
        <v>571</v>
      </c>
      <c r="M113" s="98">
        <v>717</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265</v>
      </c>
      <c r="D114" s="77">
        <v>192</v>
      </c>
      <c r="E114" s="77">
        <v>130</v>
      </c>
      <c r="F114" s="77">
        <v>178</v>
      </c>
      <c r="G114" s="77">
        <v>213</v>
      </c>
      <c r="H114" s="78">
        <v>224</v>
      </c>
      <c r="I114" s="78">
        <v>212</v>
      </c>
      <c r="J114" s="78">
        <v>0</v>
      </c>
      <c r="K114" s="65">
        <v>312</v>
      </c>
      <c r="L114" s="65">
        <v>382</v>
      </c>
      <c r="M114" s="66">
        <v>433</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847</v>
      </c>
      <c r="D116" s="81">
        <f t="shared" si="6"/>
        <v>734</v>
      </c>
      <c r="E116" s="81">
        <f t="shared" si="6"/>
        <v>530</v>
      </c>
      <c r="F116" s="81">
        <f t="shared" si="6"/>
        <v>566</v>
      </c>
      <c r="G116" s="81">
        <f t="shared" si="6"/>
        <v>661</v>
      </c>
      <c r="H116" s="82">
        <f t="shared" si="6"/>
        <v>676</v>
      </c>
      <c r="I116" s="82">
        <f t="shared" si="6"/>
        <v>648</v>
      </c>
      <c r="J116" s="82">
        <f t="shared" si="6"/>
        <v>2</v>
      </c>
      <c r="K116" s="70">
        <f t="shared" si="6"/>
        <v>817</v>
      </c>
      <c r="L116" s="70">
        <f t="shared" si="6"/>
        <v>953</v>
      </c>
      <c r="M116" s="71">
        <f t="shared" si="6"/>
        <v>1150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3</v>
      </c>
      <c r="D121" s="112">
        <v>0</v>
      </c>
      <c r="E121" s="113">
        <f>+IF(OR(C121=0,C121="-"),"",(D121/C121))</f>
        <v>0</v>
      </c>
      <c r="F121" s="137"/>
      <c r="G121" s="238" t="s">
        <v>49</v>
      </c>
      <c r="H121" s="240"/>
      <c r="I121" s="114">
        <v>1</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757</v>
      </c>
      <c r="D122" s="115">
        <v>715</v>
      </c>
      <c r="E122" s="116">
        <f t="shared" ref="E122:E126" si="8">+IF(OR(C122=0,C122="-"),"",(D122/C122))</f>
        <v>0.94451783355350061</v>
      </c>
      <c r="F122" s="137"/>
      <c r="G122" s="241" t="s">
        <v>50</v>
      </c>
      <c r="H122" s="243"/>
      <c r="I122" s="117">
        <v>10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390</v>
      </c>
      <c r="D123" s="115">
        <v>390</v>
      </c>
      <c r="E123" s="116">
        <f t="shared" si="8"/>
        <v>1</v>
      </c>
      <c r="F123" s="137"/>
      <c r="G123" s="241" t="s">
        <v>51</v>
      </c>
      <c r="H123" s="243"/>
      <c r="I123" s="117">
        <v>2</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1150</v>
      </c>
      <c r="D127" s="118">
        <f>+SUM(D121:D126)</f>
        <v>1105</v>
      </c>
      <c r="E127" s="119">
        <f t="shared" ref="E127" si="9">+IF(C127=0,"",(D127/C127))</f>
        <v>0.96086956521739131</v>
      </c>
      <c r="F127" s="137"/>
      <c r="G127" s="246" t="s">
        <v>41</v>
      </c>
      <c r="H127" s="248"/>
      <c r="I127" s="120">
        <f>+SUM(I121:I126)</f>
        <v>13</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216</v>
      </c>
      <c r="D133" s="77">
        <v>132</v>
      </c>
      <c r="E133" s="77">
        <v>199</v>
      </c>
      <c r="F133" s="77">
        <v>143</v>
      </c>
      <c r="G133" s="78">
        <v>165</v>
      </c>
      <c r="H133" s="78">
        <v>174</v>
      </c>
      <c r="I133" s="79">
        <v>196</v>
      </c>
      <c r="J133" s="78">
        <v>0</v>
      </c>
      <c r="K133" s="78">
        <v>184</v>
      </c>
      <c r="L133" s="124">
        <v>140</v>
      </c>
      <c r="M133" s="125">
        <v>338</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25</v>
      </c>
      <c r="G134" s="78">
        <v>0</v>
      </c>
      <c r="H134" s="78">
        <v>1</v>
      </c>
      <c r="I134" s="79">
        <v>0</v>
      </c>
      <c r="J134" s="78">
        <v>0</v>
      </c>
      <c r="K134" s="78">
        <v>80</v>
      </c>
      <c r="L134" s="124">
        <v>80</v>
      </c>
      <c r="M134" s="125">
        <v>124</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216</v>
      </c>
      <c r="D138" s="81">
        <f t="shared" ref="D138:I138" si="10">+SUM(D132:D137)</f>
        <v>132</v>
      </c>
      <c r="E138" s="81">
        <f t="shared" si="10"/>
        <v>199</v>
      </c>
      <c r="F138" s="81">
        <f t="shared" si="10"/>
        <v>168</v>
      </c>
      <c r="G138" s="82">
        <f t="shared" si="10"/>
        <v>165</v>
      </c>
      <c r="H138" s="82">
        <f t="shared" si="10"/>
        <v>175</v>
      </c>
      <c r="I138" s="83">
        <f t="shared" si="10"/>
        <v>196</v>
      </c>
      <c r="J138" s="82">
        <f>+SUM(J132:J137)</f>
        <v>0</v>
      </c>
      <c r="K138" s="82">
        <f t="shared" ref="K138" si="11">+SUM(K132:K137)</f>
        <v>264</v>
      </c>
      <c r="L138" s="127">
        <f>+SUM(L132:L137)</f>
        <v>220</v>
      </c>
      <c r="M138" s="128">
        <f>+SUM(M132:M137)</f>
        <v>462</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9</v>
      </c>
      <c r="M144" s="123">
        <v>36</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131</v>
      </c>
      <c r="D145" s="77">
        <v>109</v>
      </c>
      <c r="E145" s="77">
        <v>59</v>
      </c>
      <c r="F145" s="77">
        <v>102</v>
      </c>
      <c r="G145" s="78">
        <v>46</v>
      </c>
      <c r="H145" s="78">
        <v>114</v>
      </c>
      <c r="I145" s="79">
        <v>58</v>
      </c>
      <c r="J145" s="78">
        <v>113</v>
      </c>
      <c r="K145" s="78">
        <v>104</v>
      </c>
      <c r="L145" s="124">
        <v>114</v>
      </c>
      <c r="M145" s="125">
        <v>117</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1</v>
      </c>
      <c r="E146" s="77">
        <v>1</v>
      </c>
      <c r="F146" s="77">
        <v>1</v>
      </c>
      <c r="G146" s="78">
        <v>2</v>
      </c>
      <c r="H146" s="78">
        <v>8</v>
      </c>
      <c r="I146" s="79">
        <v>6</v>
      </c>
      <c r="J146" s="78">
        <v>0</v>
      </c>
      <c r="K146" s="78">
        <v>0</v>
      </c>
      <c r="L146" s="124">
        <v>21</v>
      </c>
      <c r="M146" s="125">
        <v>5</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v>
      </c>
      <c r="D147" s="77">
        <v>1</v>
      </c>
      <c r="E147" s="77">
        <v>2</v>
      </c>
      <c r="F147" s="77">
        <v>0</v>
      </c>
      <c r="G147" s="78">
        <v>0</v>
      </c>
      <c r="H147" s="78">
        <v>1</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132</v>
      </c>
      <c r="D150" s="81">
        <f t="shared" ref="D150:I150" si="12">+SUM(D144:D149)</f>
        <v>111</v>
      </c>
      <c r="E150" s="81">
        <f t="shared" si="12"/>
        <v>62</v>
      </c>
      <c r="F150" s="81">
        <f t="shared" si="12"/>
        <v>103</v>
      </c>
      <c r="G150" s="82">
        <f t="shared" si="12"/>
        <v>48</v>
      </c>
      <c r="H150" s="82">
        <f t="shared" si="12"/>
        <v>123</v>
      </c>
      <c r="I150" s="83">
        <f t="shared" si="12"/>
        <v>64</v>
      </c>
      <c r="J150" s="82">
        <f>+SUM(J144:J149)</f>
        <v>113</v>
      </c>
      <c r="K150" s="82">
        <f t="shared" ref="K150" si="13">+SUM(K144:K149)</f>
        <v>104</v>
      </c>
      <c r="L150" s="127">
        <f>+SUM(L144:L149)</f>
        <v>144</v>
      </c>
      <c r="M150" s="128">
        <f>+SUM(M144:M149)</f>
        <v>158</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1203</v>
      </c>
      <c r="C155" s="130">
        <f>+IFERROR((VLOOKUP(A155,Hoja2!$A$2:$I$1444,4,FALSE)),"")</f>
        <v>1203</v>
      </c>
      <c r="D155" s="169" t="str">
        <f>+IFERROR((VLOOKUP(A155,Hoja2!$A$2:$I$1444,5,FALSE)),"")</f>
        <v>UNIVERSIDAD DEL VALLE</v>
      </c>
      <c r="E155" s="169"/>
      <c r="F155" s="169"/>
      <c r="G155" s="170"/>
      <c r="H155" s="130" t="str">
        <f>+IFERROR((VLOOKUP(A155,Hoja2!$A$2:$I$1444,6,FALSE)),"")</f>
        <v>Valle del Cauca</v>
      </c>
      <c r="I155" s="130" t="str">
        <f>+IFERROR((VLOOKUP(A155,Hoja2!$A$2:$I$1444,7,FALSE)),"")</f>
        <v>Oficial</v>
      </c>
      <c r="J155" s="249" t="str">
        <f>+IFERROR((VLOOKUP(A155,Hoja2!$A$2:$I$1444,8,FALSE)),"")</f>
        <v>Universidad</v>
      </c>
      <c r="K155" s="250"/>
      <c r="L155" s="131">
        <f>+IFERROR((VLOOKUP(A155,Hoja2!$A$2:$I$1444,9,FALSE)),"")</f>
        <v>1105</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2731</v>
      </c>
      <c r="C156" s="130">
        <f>+IFERROR((VLOOKUP(A156,Hoja2!$A$2:$I$1444,4,FALSE)),"")</f>
        <v>2731</v>
      </c>
      <c r="D156" s="163" t="str">
        <f>+IFERROR((VLOOKUP(A156,Hoja2!$A$2:$I$1444,5,FALSE)),"")</f>
        <v>FUNDACION UNIVERSITARIA CATOLICA LUMEN GENTIUM - UNICATÓLICA - CALI</v>
      </c>
      <c r="E156" s="163"/>
      <c r="F156" s="163"/>
      <c r="G156" s="164"/>
      <c r="H156" s="130" t="str">
        <f>+IFERROR((VLOOKUP(A156,Hoja2!$A$2:$I$1444,6,FALSE)),"")</f>
        <v>Valle del Cauca</v>
      </c>
      <c r="I156" s="130" t="str">
        <f>+IFERROR((VLOOKUP(A156,Hoja2!$A$2:$I$1444,7,FALSE)),"")</f>
        <v>Privado</v>
      </c>
      <c r="J156" s="249" t="str">
        <f>+IFERROR((VLOOKUP(A156,Hoja2!$A$2:$I$1444,8,FALSE)),"")</f>
        <v>Institución Universitaria/Escuela Tecnológica</v>
      </c>
      <c r="K156" s="250"/>
      <c r="L156" s="131">
        <f>+IFERROR((VLOOKUP(A156,Hoja2!$A$2:$I$1444,9,FALSE)),"")</f>
        <v>45</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1150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Fa9e2Q+GKvBErsRJtWD/akSQe2aESZRwAkCNCB6tEzDYUy5f5nsr3wlXTwgirBtuva19ChqikVG91pCeN3GYhg==" saltValue="7/diskLn11IhWwkN3OV59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2025-08-07T23:29:19Z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