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84F0D1C-D9D1-49A9-899E-C51E8081F75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<sst xmlns="http://schemas.openxmlformats.org/spreadsheetml/2006/main" count="22315" uniqueCount="444">
  <si>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</si>
  <si>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</si>
  <si>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</si>
  <si>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</si>
  <si>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</si>
  <si>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</si>
  <si>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</si>
  <si>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</si>
  <si>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</si>
  <si>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</si>
  <si>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</si>
  <si>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</si>
  <si>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</si>
  <si>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</si>
  <si>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</si>
  <si>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</si>
  <si>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</si>
  <si>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</si>
  <si>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</si>
  <si>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</si>
  <si>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</si>
  <si>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</si>
  <si>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</si>
  <si>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</si>
  <si>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</si>
  <si>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</si>
  <si>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</si>
  <si>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</si>
  <si>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</si>
  <si>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</si>
  <si>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</si>
  <si>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</si>
  <si>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</si>
  <si>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</si>
  <si>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</si>
  <si>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</si>
  <si>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</si>
  <si>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</si>
  <si>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</si>
  <si>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</si>
  <si>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</si>
  <si>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</si>
  <si>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</si>
  <si>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</si>
  <si>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</si>
  <si>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</si>
  <si>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</si>
  <si>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</si>
  <si>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</si>
  <si>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</si>
  <si>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</si>
  <si>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</si>
  <si>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</si>
  <si>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</si>
  <si>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</si>
  <si>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</si>
  <si>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</si>
  <si>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</si>
  <si>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</si>
  <si>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</si>
  <si>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</si>
  <si>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</si>
  <si>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</si>
  <si>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</si>
  <si>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</si>
  <si>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</si>
  <si>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</si>
  <si>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</si>
  <si>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</si>
  <si>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</si>
  <si>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</si>
  <si>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</si>
  <si>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</si>
  <si>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</si>
  <si>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</si>
  <si>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</si>
  <si>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</si>
  <si>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</si>
  <si>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</si>
  <si>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</si>
  <si>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</si>
  <si>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</si>
  <si>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</si>
  <si>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</si>
  <si>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</si>
  <si>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</si>
  <si>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</si>
  <si>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</si>
  <si>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</si>
  <si>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</si>
  <si>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</si>
  <si>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</si>
  <si>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</si>
  <si>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</si>
  <si>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</si>
  <si>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</si>
  <si>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</si>
  <si>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</si>
  <si>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</si>
  <si>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</si>
  <si>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</si>
  <si>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</si>
  <si>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</si>
  <si>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</si>
  <si>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</si>
  <si>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</si>
  <si>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</si>
  <si>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</si>
  <si>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</si>
  <si>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</si>
  <si>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</si>
  <si>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</si>
  <si>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</si>
  <si>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</si>
  <si>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</si>
  <si>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</si>
  <si>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</si>
  <si>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</si>
  <si>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</si>
  <si>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</si>
  <si>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</si>
  <si>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</si>
  <si>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</si>
  <si>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</si>
  <si>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</si>
  <si>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</si>
  <si>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</si>
  <si>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</si>
  <si>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</si>
  <si>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</si>
  <si>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</si>
  <si>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</si>
  <si>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</si>
  <si>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</si>
  <si>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</si>
  <si>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</si>
  <si>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</si>
  <si>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</si>
  <si>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</si>
  <si>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</si>
  <si>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</si>
  <si>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</si>
  <si>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</si>
  <si>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</si>
  <si>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</si>
  <si>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</si>
  <si>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</si>
  <si>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</si>
  <si>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</si>
  <si>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</si>
  <si>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</si>
  <si>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</si>
  <si>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</si>
  <si>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</si>
  <si>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</si>
  <si>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</si>
  <si>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</si>
  <si>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</si>
  <si>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</si>
  <si>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</si>
  <si>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</si>
  <si>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</si>
  <si>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</si>
  <si>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</si>
  <si>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</si>
  <si>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</si>
  <si>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</si>
  <si>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</si>
  <si>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</si>
  <si>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</si>
  <si>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</si>
  <si>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</si>
  <si>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</si>
  <si>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</si>
  <si>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</si>
  <si>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</si>
  <si>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</si>
  <si>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</si>
  <si>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</si>
  <si>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</si>
  <si>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</si>
  <si>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</si>
  <si>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</si>
  <si>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</si>
  <si>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</si>
  <si>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</si>
  <si>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</si>
  <si>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</si>
  <si>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</si>
  <si>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</si>
  <si>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</si>
  <si>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</si>
  <si>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</si>
  <si>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</si>
  <si>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</si>
  <si>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</si>
  <si>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</si>
  <si>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</si>
  <si>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</si>
  <si>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</si>
  <si>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</si>
  <si>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</si>
  <si>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</si>
  <si>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</si>
  <si>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</si>
  <si>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</si>
  <si>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</si>
  <si>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</si>
  <si>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</si>
  <si>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</si>
  <si>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</si>
  <si>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</si>
  <si>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</si>
  <si>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</si>
  <si>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</si>
  <si>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</si>
  <si>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</si>
  <si>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</si>
  <si>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</si>
  <si>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</si>
  <si>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</si>
  <si>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</si>
  <si>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</si>
  <si>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</si>
  <si>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</si>
  <si>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</si>
  <si>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</si>
  <si>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</si>
  <si>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</si>
  <si>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</si>
  <si>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</si>
  <si>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</si>
  <si>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</si>
  <si>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</si>
  <si>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</si>
  <si>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</si>
  <si>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</si>
  <si>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</si>
  <si>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</si>
  <si>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</si>
  <si>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</si>
  <si>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</si>
  <si>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</si>
  <si>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</si>
  <si>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</si>
  <si>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</si>
  <si>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</si>
  <si>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</si>
  <si>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</si>
  <si>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</si>
  <si>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</si>
  <si>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</si>
  <si>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</si>
  <si>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</si>
  <si>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</si>
  <si>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</si>
  <si>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</si>
  <si>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</si>
  <si>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</si>
  <si>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</si>
  <si>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</si>
  <si>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</si>
  <si>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</si>
  <si>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</si>
  <si>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</si>
  <si>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</si>
  <si>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</si>
  <si>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</si>
  <si>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</si>
  <si>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</si>
  <si>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</si>
  <si>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</si>
  <si>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</si>
  <si>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</si>
  <si>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</si>
  <si>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</si>
  <si>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</si>
  <si>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</si>
  <si>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</si>
  <si>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</si>
  <si>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</si>
  <si>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</si>
  <si>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</si>
  <si>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</si>
  <si>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</si>
  <si>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</si>
  <si>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</si>
  <si>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</si>
  <si>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</si>
  <si>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</si>
  <si>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</si>
  <si>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</si>
  <si>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</si>
  <si>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</si>
  <si>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</si>
  <si>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</si>
  <si>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</si>
  <si>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</si>
  <si>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</si>
  <si>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</si>
  <si>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</si>
  <si>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</si>
  <si>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</si>
  <si>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</si>
  <si>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</si>
  <si>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</si>
  <si>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</si>
  <si>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</si>
  <si>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</si>
  <si>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</si>
  <si>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</si>
  <si>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</si>
  <si>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</si>
  <si>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</si>
  <si>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</si>
  <si>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</si>
  <si>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</si>
  <si>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</si>
  <si>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</si>
  <si>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</si>
  <si>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</si>
  <si>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</si>
  <si>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</si>
  <si>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</si>
  <si>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</si>
  <si>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</si>
  <si>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</si>
  <si>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</si>
  <si>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</si>
  <si>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</si>
  <si>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</si>
  <si>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</si>
  <si>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</si>
  <si>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</si>
  <si>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</si>
  <si>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</si>
  <si>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</si>
  <si>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</si>
  <si>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</si>
  <si>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</si>
  <si>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</si>
  <si>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</si>
  <si>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</si>
  <si>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</si>
  <si>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</si>
  <si>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</si>
  <si>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</si>
  <si>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</si>
  <si>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</si>
  <si>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</si>
  <si>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</si>
  <si>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</si>
  <si>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</si>
  <si>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</si>
  <si>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</si>
  <si>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</si>
  <si>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</si>
  <si>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</si>
  <si>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</si>
  <si>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</si>
  <si>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</si>
  <si>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</si>
  <si>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</si>
  <si>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</si>
  <si>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</si>
  <si>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</si>
  <si>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</si>
  <si>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</si>
  <si>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</si>
  <si>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</si>
  <si>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</si>
  <si>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</si>
  <si>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</si>
  <si>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</si>
  <si>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</si>
  <si>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</si>
  <si>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</si>
  <si>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</si>
  <si>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</si>
  <si>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</si>
  <si>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</si>
  <si>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</si>
  <si>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</si>
  <si>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</si>
  <si>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</si>
  <si>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</si>
  <si>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</si>
  <si>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</si>
  <si>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</si>
  <si>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</si>
  <si>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</si>
  <si>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</si>
  <si>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</si>
  <si>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</si>
  <si>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</si>
  <si>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</si>
  <si>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</si>
  <si>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</si>
  <si>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</si>
  <si>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</si>
  <si>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</si>
  <si>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</si>
  <si>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</si>
  <si>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</si>
  <si>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</si>
  <si>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</si>
  <si>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</si>
  <si>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</si>
  <si>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</si>
  <si>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</si>
  <si>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</si>
  <si>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</si>
  <si>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</si>
  <si>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</si>
  <si>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</si>
  <si>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</si>
  <si>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</si>
  <si>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</si>
  <si>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</si>
  <si>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</si>
  <si>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</si>
  <si>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</si>
  <si>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</si>
  <si>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</si>
  <si>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</si>
  <si>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</si>
  <si>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</si>
  <si>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</si>
  <si>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</si>
  <si>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</si>
  <si>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</si>
  <si>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</si>
  <si>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</si>
  <si>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</si>
  <si>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</si>
  <si>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</si>
  <si>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</si>
  <si>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</si>
  <si>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</si>
  <si>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</si>
  <si>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</si>
  <si>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</si>
  <si>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VILLETA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</si>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</sst>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VILLETA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25875</v>
      </c>
      <c r="F12" s="141"/>
      <c r="G12" s="139" t="str">
        <f>+A10</f>
        <v>VILLETA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VILLETA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1433</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1433</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0.65165984538426558</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0.63100000000000001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0.5402357765248591</v>
      </c>
      <c r="D30" s="24">
        <v>0.77722027094831914</v>
      </c>
      <c r="E30" s="24">
        <v>1.1522917693445047</v>
      </c>
      <c r="F30" s="24">
        <v>1.3097773475314618</v>
      </c>
      <c r="G30" s="24">
        <v>1.2786187322611164</v>
      </c>
      <c r="H30" s="25">
        <v>1.2024085224641037</v>
      </c>
      <c r="I30" s="25">
        <v>1.5333947489636113</v>
      </c>
      <c r="J30" s="26">
        <v>1.0460193281178094</v>
      </c>
      <c r="K30" s="26">
        <v>0.86938588450962417</v>
      </c>
      <c r="L30" s="26">
        <v>0.56751824817518248</v>
      </c>
      <c r="M30" s="27">
        <v>0.65165984538426558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297</v>
      </c>
      <c r="D39" s="39">
        <v>154</v>
      </c>
      <c r="E39" s="40">
        <v>0.51851851851851849</v>
      </c>
      <c r="F39" s="38">
        <v>276</v>
      </c>
      <c r="G39" s="39">
        <v>183</v>
      </c>
      <c r="H39" s="40">
        <v>0.66304347826086951</v>
      </c>
      <c r="I39" s="38">
        <v>239</v>
      </c>
      <c r="J39" s="39">
        <v>136</v>
      </c>
      <c r="K39" s="40">
        <v>0.56903765690376573</v>
      </c>
      <c r="L39" s="41">
        <v>328</v>
      </c>
      <c r="M39" s="42">
        <v>207</v>
      </c>
      <c r="N39" s="43">
        <v>0.63100000000000001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1054</v>
      </c>
      <c r="D46" s="60">
        <v>1549</v>
      </c>
      <c r="E46" s="60">
        <v>2337</v>
      </c>
      <c r="F46" s="60">
        <v>2706</v>
      </c>
      <c r="G46" s="60">
        <v>2796</v>
      </c>
      <c r="H46" s="61">
        <v>2815</v>
      </c>
      <c r="I46" s="61">
        <v>3235</v>
      </c>
      <c r="J46" s="62">
        <v>2113</v>
      </c>
      <c r="K46" s="62">
        <v>1751</v>
      </c>
      <c r="L46" s="62">
        <v>1111</v>
      </c>
      <c r="M46" s="63">
        <v>1217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2</v>
      </c>
      <c r="I47" s="64">
        <v>142</v>
      </c>
      <c r="J47" s="65">
        <v>160</v>
      </c>
      <c r="K47" s="65">
        <v>146</v>
      </c>
      <c r="L47" s="65">
        <v>133</v>
      </c>
      <c r="M47" s="66">
        <v>216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1054</v>
      </c>
      <c r="D48" s="68">
        <f t="shared" ref="D48:L48" si="0">+SUM(D46:D47)</f>
        <v>1549</v>
      </c>
      <c r="E48" s="68">
        <f t="shared" si="0"/>
        <v>2338</v>
      </c>
      <c r="F48" s="68">
        <f t="shared" si="0"/>
        <v>2706</v>
      </c>
      <c r="G48" s="68">
        <f t="shared" si="0"/>
        <v>2796</v>
      </c>
      <c r="H48" s="69">
        <f t="shared" si="0"/>
        <v>2817</v>
      </c>
      <c r="I48" s="69">
        <f t="shared" si="0"/>
        <v>3377</v>
      </c>
      <c r="J48" s="70">
        <f t="shared" si="0"/>
        <v>2273</v>
      </c>
      <c r="K48" s="70">
        <f t="shared" si="0"/>
        <v>1897</v>
      </c>
      <c r="L48" s="70">
        <f t="shared" si="0"/>
        <v>1244</v>
      </c>
      <c r="M48" s="71">
        <f>+SUM(M46:M47)</f>
        <v>1433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1054</v>
      </c>
      <c r="D53" s="60">
        <v>1549</v>
      </c>
      <c r="E53" s="60">
        <v>2338</v>
      </c>
      <c r="F53" s="60">
        <v>2706</v>
      </c>
      <c r="G53" s="60">
        <v>2703</v>
      </c>
      <c r="H53" s="61">
        <v>2596</v>
      </c>
      <c r="I53" s="61">
        <v>3329</v>
      </c>
      <c r="J53" s="62">
        <v>2273</v>
      </c>
      <c r="K53" s="62">
        <v>1897</v>
      </c>
      <c r="L53" s="62">
        <v>1244</v>
      </c>
      <c r="M53" s="63">
        <v>1433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93</v>
      </c>
      <c r="H54" s="64">
        <v>221</v>
      </c>
      <c r="I54" s="64">
        <v>48</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1054</v>
      </c>
      <c r="D55" s="68">
        <f t="shared" ref="D55:M55" si="1">+SUM(D53:D54)</f>
        <v>1549</v>
      </c>
      <c r="E55" s="68">
        <f t="shared" si="1"/>
        <v>2338</v>
      </c>
      <c r="F55" s="68">
        <f t="shared" si="1"/>
        <v>2706</v>
      </c>
      <c r="G55" s="68">
        <f t="shared" si="1"/>
        <v>2796</v>
      </c>
      <c r="H55" s="69">
        <f t="shared" si="1"/>
        <v>2817</v>
      </c>
      <c r="I55" s="69">
        <f t="shared" si="1"/>
        <v>3377</v>
      </c>
      <c r="J55" s="70">
        <f t="shared" si="1"/>
        <v>2273</v>
      </c>
      <c r="K55" s="70">
        <f t="shared" si="1"/>
        <v>1897</v>
      </c>
      <c r="L55" s="70">
        <f t="shared" si="1"/>
        <v>1244</v>
      </c>
      <c r="M55" s="71">
        <f t="shared" si="1"/>
        <v>1433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1054</v>
      </c>
      <c r="D61" s="77">
        <v>1549</v>
      </c>
      <c r="E61" s="77">
        <v>2337</v>
      </c>
      <c r="F61" s="77">
        <v>2706</v>
      </c>
      <c r="G61" s="77">
        <v>2703</v>
      </c>
      <c r="H61" s="78">
        <v>2595</v>
      </c>
      <c r="I61" s="78">
        <v>3152</v>
      </c>
      <c r="J61" s="79">
        <v>2075</v>
      </c>
      <c r="K61" s="65">
        <v>1719</v>
      </c>
      <c r="L61" s="65">
        <v>1068</v>
      </c>
      <c r="M61" s="66">
        <v>1179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177</v>
      </c>
      <c r="J62" s="79">
        <v>198</v>
      </c>
      <c r="K62" s="65">
        <v>178</v>
      </c>
      <c r="L62" s="65">
        <v>176</v>
      </c>
      <c r="M62" s="66">
        <v>254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93</v>
      </c>
      <c r="H63" s="78">
        <v>221</v>
      </c>
      <c r="I63" s="78">
        <v>48</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1054</v>
      </c>
      <c r="D66" s="81">
        <f t="shared" ref="D66:M66" si="2">+SUM(D60:D65)</f>
        <v>1549</v>
      </c>
      <c r="E66" s="81">
        <f t="shared" si="2"/>
        <v>2338</v>
      </c>
      <c r="F66" s="81">
        <f t="shared" si="2"/>
        <v>2706</v>
      </c>
      <c r="G66" s="81">
        <f t="shared" si="2"/>
        <v>2796</v>
      </c>
      <c r="H66" s="82">
        <f t="shared" si="2"/>
        <v>2817</v>
      </c>
      <c r="I66" s="82">
        <f t="shared" si="2"/>
        <v>3377</v>
      </c>
      <c r="J66" s="83">
        <f t="shared" si="2"/>
        <v>2273</v>
      </c>
      <c r="K66" s="70">
        <f t="shared" si="2"/>
        <v>1897</v>
      </c>
      <c r="L66" s="70">
        <f t="shared" si="2"/>
        <v>1244</v>
      </c>
      <c r="M66" s="71">
        <f t="shared" si="2"/>
        <v>1433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56</v>
      </c>
      <c r="D71" s="73">
        <v>21</v>
      </c>
      <c r="E71" s="73">
        <v>44</v>
      </c>
      <c r="F71" s="73">
        <v>38</v>
      </c>
      <c r="G71" s="73">
        <v>10</v>
      </c>
      <c r="H71" s="74">
        <v>0</v>
      </c>
      <c r="I71" s="74">
        <v>30</v>
      </c>
      <c r="J71" s="75">
        <v>30</v>
      </c>
      <c r="K71" s="62">
        <v>25</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68</v>
      </c>
      <c r="J72" s="79">
        <v>86</v>
      </c>
      <c r="K72" s="65">
        <v>108</v>
      </c>
      <c r="L72" s="65">
        <v>59</v>
      </c>
      <c r="M72" s="66">
        <v>72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510</v>
      </c>
      <c r="D76" s="77">
        <v>864</v>
      </c>
      <c r="E76" s="77">
        <v>1344</v>
      </c>
      <c r="F76" s="77">
        <v>1616</v>
      </c>
      <c r="G76" s="77">
        <v>1719</v>
      </c>
      <c r="H76" s="78">
        <v>1888</v>
      </c>
      <c r="I76" s="78">
        <v>2497</v>
      </c>
      <c r="J76" s="79">
        <v>1750</v>
      </c>
      <c r="K76" s="65">
        <v>1362</v>
      </c>
      <c r="L76" s="65">
        <v>736</v>
      </c>
      <c r="M76" s="66">
        <v>1035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435</v>
      </c>
      <c r="D77" s="77">
        <v>585</v>
      </c>
      <c r="E77" s="77">
        <v>895</v>
      </c>
      <c r="F77" s="77">
        <v>982</v>
      </c>
      <c r="G77" s="77">
        <v>1031</v>
      </c>
      <c r="H77" s="78">
        <v>911</v>
      </c>
      <c r="I77" s="78">
        <v>758</v>
      </c>
      <c r="J77" s="79">
        <v>336</v>
      </c>
      <c r="K77" s="65">
        <v>146</v>
      </c>
      <c r="L77" s="65">
        <v>55</v>
      </c>
      <c r="M77" s="66">
        <v>199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53</v>
      </c>
      <c r="D78" s="77">
        <v>79</v>
      </c>
      <c r="E78" s="77">
        <v>55</v>
      </c>
      <c r="F78" s="77">
        <v>70</v>
      </c>
      <c r="G78" s="77">
        <v>36</v>
      </c>
      <c r="H78" s="78">
        <v>18</v>
      </c>
      <c r="I78" s="78">
        <v>0</v>
      </c>
      <c r="J78" s="79">
        <v>0</v>
      </c>
      <c r="K78" s="65">
        <v>0</v>
      </c>
      <c r="L78" s="65">
        <v>0</v>
      </c>
      <c r="M78" s="66">
        <v>127</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24</v>
      </c>
      <c r="J79" s="89">
        <v>71</v>
      </c>
      <c r="K79" s="90">
        <v>256</v>
      </c>
      <c r="L79" s="90">
        <v>394</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1054</v>
      </c>
      <c r="D80" s="81">
        <f t="shared" ref="D80:M80" si="3">+SUM(D71:D79)</f>
        <v>1549</v>
      </c>
      <c r="E80" s="81">
        <f t="shared" si="3"/>
        <v>2338</v>
      </c>
      <c r="F80" s="81">
        <f t="shared" si="3"/>
        <v>2706</v>
      </c>
      <c r="G80" s="81">
        <f t="shared" si="3"/>
        <v>2796</v>
      </c>
      <c r="H80" s="82">
        <f t="shared" si="3"/>
        <v>2817</v>
      </c>
      <c r="I80" s="82">
        <f t="shared" si="3"/>
        <v>3377</v>
      </c>
      <c r="J80" s="83">
        <f t="shared" si="3"/>
        <v>2273</v>
      </c>
      <c r="K80" s="70">
        <f t="shared" si="3"/>
        <v>1897</v>
      </c>
      <c r="L80" s="70">
        <f t="shared" si="3"/>
        <v>1244</v>
      </c>
      <c r="M80" s="71">
        <f t="shared" si="3"/>
        <v>1433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48</v>
      </c>
      <c r="G87" s="79">
        <v>38</v>
      </c>
      <c r="H87" s="65">
        <v>70</v>
      </c>
      <c r="I87" s="65">
        <v>45</v>
      </c>
      <c r="J87" s="66">
        <v>72</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1170</v>
      </c>
      <c r="F89" s="79">
        <v>1453</v>
      </c>
      <c r="G89" s="79">
        <v>890</v>
      </c>
      <c r="H89" s="65">
        <v>837</v>
      </c>
      <c r="I89" s="65">
        <v>679</v>
      </c>
      <c r="J89" s="66">
        <v>929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198</v>
      </c>
      <c r="F90" s="79">
        <v>168</v>
      </c>
      <c r="G90" s="79">
        <v>190</v>
      </c>
      <c r="H90" s="65">
        <v>149</v>
      </c>
      <c r="I90" s="65">
        <v>129</v>
      </c>
      <c r="J90" s="66">
        <v>127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422</v>
      </c>
      <c r="F91" s="79">
        <v>561</v>
      </c>
      <c r="G91" s="79">
        <v>244</v>
      </c>
      <c r="H91" s="65">
        <v>174</v>
      </c>
      <c r="I91" s="65">
        <v>144</v>
      </c>
      <c r="J91" s="66">
        <v>159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166</v>
      </c>
      <c r="F92" s="79">
        <v>25</v>
      </c>
      <c r="G92" s="79">
        <v>0</v>
      </c>
      <c r="H92" s="65">
        <v>0</v>
      </c>
      <c r="I92" s="65">
        <v>25</v>
      </c>
      <c r="J92" s="66">
        <v>40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143</v>
      </c>
      <c r="F93" s="79">
        <v>78</v>
      </c>
      <c r="G93" s="79">
        <v>30</v>
      </c>
      <c r="H93" s="65">
        <v>25</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718</v>
      </c>
      <c r="F95" s="79">
        <v>1044</v>
      </c>
      <c r="G95" s="79">
        <v>881</v>
      </c>
      <c r="H95" s="65">
        <v>642</v>
      </c>
      <c r="I95" s="65">
        <v>222</v>
      </c>
      <c r="J95" s="66">
        <v>106</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2817</v>
      </c>
      <c r="F96" s="83">
        <f t="shared" si="4"/>
        <v>3377</v>
      </c>
      <c r="G96" s="83">
        <f t="shared" si="4"/>
        <v>2273</v>
      </c>
      <c r="H96" s="70">
        <f t="shared" si="4"/>
        <v>1897</v>
      </c>
      <c r="I96" s="70">
        <f t="shared" si="4"/>
        <v>1244</v>
      </c>
      <c r="J96" s="71">
        <f t="shared" si="4"/>
        <v>1433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1054</v>
      </c>
      <c r="D102" s="102">
        <v>1549</v>
      </c>
      <c r="E102" s="102">
        <v>2098</v>
      </c>
      <c r="F102" s="102">
        <v>2252</v>
      </c>
      <c r="G102" s="102">
        <v>1973</v>
      </c>
      <c r="H102" s="103">
        <v>1784</v>
      </c>
      <c r="I102" s="103">
        <v>2124</v>
      </c>
      <c r="J102" s="103">
        <v>1867</v>
      </c>
      <c r="K102" s="97">
        <v>1561</v>
      </c>
      <c r="L102" s="97">
        <v>1034</v>
      </c>
      <c r="M102" s="98">
        <v>1179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102</v>
      </c>
      <c r="F103" s="77">
        <v>89</v>
      </c>
      <c r="G103" s="77">
        <v>117</v>
      </c>
      <c r="H103" s="78">
        <v>103</v>
      </c>
      <c r="I103" s="78">
        <v>423</v>
      </c>
      <c r="J103" s="78">
        <v>406</v>
      </c>
      <c r="K103" s="65">
        <v>336</v>
      </c>
      <c r="L103" s="65">
        <v>210</v>
      </c>
      <c r="M103" s="66">
        <v>254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138</v>
      </c>
      <c r="F104" s="77">
        <v>365</v>
      </c>
      <c r="G104" s="77">
        <v>706</v>
      </c>
      <c r="H104" s="78">
        <v>930</v>
      </c>
      <c r="I104" s="78">
        <v>830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1054</v>
      </c>
      <c r="D107" s="81">
        <f t="shared" ref="D107:M107" si="5">+SUM(D102:D106)</f>
        <v>1549</v>
      </c>
      <c r="E107" s="81">
        <f t="shared" si="5"/>
        <v>2338</v>
      </c>
      <c r="F107" s="81">
        <f t="shared" si="5"/>
        <v>2706</v>
      </c>
      <c r="G107" s="81">
        <f t="shared" si="5"/>
        <v>2796</v>
      </c>
      <c r="H107" s="82">
        <f t="shared" si="5"/>
        <v>2817</v>
      </c>
      <c r="I107" s="82">
        <f t="shared" si="5"/>
        <v>3377</v>
      </c>
      <c r="J107" s="82">
        <f t="shared" si="5"/>
        <v>2273</v>
      </c>
      <c r="K107" s="70">
        <f t="shared" si="5"/>
        <v>1897</v>
      </c>
      <c r="L107" s="70">
        <f t="shared" si="5"/>
        <v>1244</v>
      </c>
      <c r="M107" s="71">
        <f t="shared" si="5"/>
        <v>1433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479</v>
      </c>
      <c r="D113" s="108">
        <v>737</v>
      </c>
      <c r="E113" s="108">
        <v>1119</v>
      </c>
      <c r="F113" s="108">
        <v>1330</v>
      </c>
      <c r="G113" s="108">
        <v>1386</v>
      </c>
      <c r="H113" s="109">
        <v>1360</v>
      </c>
      <c r="I113" s="109">
        <v>1498</v>
      </c>
      <c r="J113" s="97">
        <v>897</v>
      </c>
      <c r="K113" s="97">
        <v>716</v>
      </c>
      <c r="L113" s="97">
        <v>500</v>
      </c>
      <c r="M113" s="98">
        <v>617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575</v>
      </c>
      <c r="D114" s="77">
        <v>812</v>
      </c>
      <c r="E114" s="77">
        <v>1219</v>
      </c>
      <c r="F114" s="77">
        <v>1376</v>
      </c>
      <c r="G114" s="77">
        <v>1410</v>
      </c>
      <c r="H114" s="78">
        <v>1457</v>
      </c>
      <c r="I114" s="78">
        <v>1879</v>
      </c>
      <c r="J114" s="78">
        <v>1376</v>
      </c>
      <c r="K114" s="65">
        <v>1181</v>
      </c>
      <c r="L114" s="65">
        <v>744</v>
      </c>
      <c r="M114" s="66">
        <v>816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1054</v>
      </c>
      <c r="D116" s="81">
        <f t="shared" si="6"/>
        <v>1549</v>
      </c>
      <c r="E116" s="81">
        <f t="shared" si="6"/>
        <v>2338</v>
      </c>
      <c r="F116" s="81">
        <f t="shared" si="6"/>
        <v>2706</v>
      </c>
      <c r="G116" s="81">
        <f t="shared" si="6"/>
        <v>2796</v>
      </c>
      <c r="H116" s="82">
        <f t="shared" si="6"/>
        <v>2817</v>
      </c>
      <c r="I116" s="82">
        <f t="shared" si="6"/>
        <v>3377</v>
      </c>
      <c r="J116" s="82">
        <f t="shared" si="6"/>
        <v>2273</v>
      </c>
      <c r="K116" s="70">
        <f t="shared" si="6"/>
        <v>1897</v>
      </c>
      <c r="L116" s="70">
        <f t="shared" si="6"/>
        <v>1244</v>
      </c>
      <c r="M116" s="71">
        <f t="shared" si="6"/>
        <v>1433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1179</v>
      </c>
      <c r="D122" s="115">
        <v>0</v>
      </c>
      <c r="E122" s="116">
        <f t="shared" ref="E122:E126" si="8">+IF(OR(C122=0,C122="-"),"",(D122/C122))</f>
        <v>0</v>
      </c>
      <c r="F122" s="137"/>
      <c r="G122" s="241" t="s">
        <v>50</v>
      </c>
      <c r="H122" s="243"/>
      <c r="I122" s="117">
        <v>10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254</v>
      </c>
      <c r="D123" s="115">
        <v>254</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1433</v>
      </c>
      <c r="D127" s="118">
        <f>+SUM(D121:D126)</f>
        <v>254</v>
      </c>
      <c r="E127" s="119">
        <f t="shared" ref="E127" si="9">+IF(C127=0,"",(D127/C127))</f>
        <v>0.17725052337752967</v>
      </c>
      <c r="F127" s="137"/>
      <c r="G127" s="246" t="s">
        <v>41</v>
      </c>
      <c r="H127" s="248"/>
      <c r="I127" s="120">
        <f>+SUM(I121:I126)</f>
        <v>13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152</v>
      </c>
      <c r="D133" s="77">
        <v>399</v>
      </c>
      <c r="E133" s="77">
        <v>478</v>
      </c>
      <c r="F133" s="77">
        <v>365</v>
      </c>
      <c r="G133" s="78">
        <v>588</v>
      </c>
      <c r="H133" s="78">
        <v>681</v>
      </c>
      <c r="I133" s="79">
        <v>810</v>
      </c>
      <c r="J133" s="78">
        <v>784</v>
      </c>
      <c r="K133" s="78">
        <v>227</v>
      </c>
      <c r="L133" s="124">
        <v>189</v>
      </c>
      <c r="M133" s="125">
        <v>184</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46</v>
      </c>
      <c r="J134" s="78">
        <v>42</v>
      </c>
      <c r="K134" s="78">
        <v>41</v>
      </c>
      <c r="L134" s="124">
        <v>46</v>
      </c>
      <c r="M134" s="125">
        <v>60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92</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152</v>
      </c>
      <c r="D138" s="81">
        <f t="shared" ref="D138:I138" si="10">+SUM(D132:D137)</f>
        <v>399</v>
      </c>
      <c r="E138" s="81">
        <f t="shared" si="10"/>
        <v>478</v>
      </c>
      <c r="F138" s="81">
        <f t="shared" si="10"/>
        <v>365</v>
      </c>
      <c r="G138" s="82">
        <f t="shared" si="10"/>
        <v>589</v>
      </c>
      <c r="H138" s="82">
        <f t="shared" si="10"/>
        <v>773</v>
      </c>
      <c r="I138" s="83">
        <f t="shared" si="10"/>
        <v>856</v>
      </c>
      <c r="J138" s="82">
        <f>+SUM(J132:J137)</f>
        <v>826</v>
      </c>
      <c r="K138" s="82">
        <f t="shared" ref="K138" si="11">+SUM(K132:K137)</f>
        <v>268</v>
      </c>
      <c r="L138" s="127">
        <f>+SUM(L132:L137)</f>
        <v>235</v>
      </c>
      <c r="M138" s="128">
        <f>+SUM(M132:M137)</f>
        <v>244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162</v>
      </c>
      <c r="D145" s="77">
        <v>265</v>
      </c>
      <c r="E145" s="77">
        <v>310</v>
      </c>
      <c r="F145" s="77">
        <v>516</v>
      </c>
      <c r="G145" s="78">
        <v>476</v>
      </c>
      <c r="H145" s="78">
        <v>567</v>
      </c>
      <c r="I145" s="79">
        <v>502</v>
      </c>
      <c r="J145" s="78">
        <v>472</v>
      </c>
      <c r="K145" s="78">
        <v>554</v>
      </c>
      <c r="L145" s="124">
        <v>266</v>
      </c>
      <c r="M145" s="125">
        <v>281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33</v>
      </c>
      <c r="F146" s="77">
        <v>0</v>
      </c>
      <c r="G146" s="78">
        <v>0</v>
      </c>
      <c r="H146" s="78">
        <v>1</v>
      </c>
      <c r="I146" s="79">
        <v>11</v>
      </c>
      <c r="J146" s="78">
        <v>23</v>
      </c>
      <c r="K146" s="78">
        <v>36</v>
      </c>
      <c r="L146" s="124">
        <v>32</v>
      </c>
      <c r="M146" s="125">
        <v>66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54</v>
      </c>
      <c r="I147" s="79">
        <v>18</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162</v>
      </c>
      <c r="D150" s="81">
        <f t="shared" ref="D150:I150" si="12">+SUM(D144:D149)</f>
        <v>265</v>
      </c>
      <c r="E150" s="81">
        <f t="shared" si="12"/>
        <v>347</v>
      </c>
      <c r="F150" s="81">
        <f t="shared" si="12"/>
        <v>516</v>
      </c>
      <c r="G150" s="82">
        <f t="shared" si="12"/>
        <v>476</v>
      </c>
      <c r="H150" s="82">
        <f t="shared" si="12"/>
        <v>622</v>
      </c>
      <c r="I150" s="83">
        <f t="shared" si="12"/>
        <v>531</v>
      </c>
      <c r="J150" s="82">
        <f>+SUM(J144:J149)</f>
        <v>495</v>
      </c>
      <c r="K150" s="82">
        <f t="shared" ref="K150" si="13">+SUM(K144:K149)</f>
        <v>590</v>
      </c>
      <c r="L150" s="127">
        <f>+SUM(L144:L149)</f>
        <v>298</v>
      </c>
      <c r="M150" s="128">
        <f>+SUM(M144:M149)</f>
        <v>347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2829</v>
      </c>
      <c r="C156" s="130">
        <f>+IFERROR((VLOOKUP(A156,Hoja2!$A$2:$I$1444,4,FALSE)),"")</f>
        <v>2829</v>
      </c>
      <c r="D156" s="163" t="str">
        <f>+IFERROR((VLOOKUP(A156,Hoja2!$A$2:$I$1444,5,FALSE)),"")</f>
        <v>CORPORACION UNIVERSITARIA MINUTO DE DIOS -UNIMINUTO-</v>
      </c>
      <c r="E156" s="163"/>
      <c r="F156" s="163"/>
      <c r="G156" s="164"/>
      <c r="H156" s="130" t="str">
        <f>+IFERROR((VLOOKUP(A156,Hoja2!$A$2:$I$1444,6,FALSE)),"")</f>
        <v>Bogotá, D.C.</v>
      </c>
      <c r="I156" s="130" t="str">
        <f>+IFERROR((VLOOKUP(A156,Hoja2!$A$2:$I$1444,7,FALSE)),"")</f>
        <v>Privado</v>
      </c>
      <c r="J156" s="249" t="str">
        <f>+IFERROR((VLOOKUP(A156,Hoja2!$A$2:$I$1444,8,FALSE)),"")</f>
        <v>Institución Universitaria/Escuela Tecnológica</v>
      </c>
      <c r="K156" s="250"/>
      <c r="L156" s="131">
        <f>+IFERROR((VLOOKUP(A156,Hoja2!$A$2:$I$1444,9,FALSE)),"")</f>
        <v>216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1179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1433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M0igAJRWVmfIbuZ5xMbVypFb/B0KuDmxZMVWB6F9H3G7inWFiAxV0CBX++OKnnIBYzoR1V81LJuXJdKR2hvQQ==" saltValue="kAAfXA9+PtPow4xhSsrRd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