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6D8EE41-7410-4740-A428-73036DE1BDA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<sst xmlns="http://schemas.openxmlformats.org/spreadsheetml/2006/main" count="22315" uniqueCount="444">
  <si>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</si>
  <si>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</si>
  <si>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</si>
  <si>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</si>
  <si>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</si>
  <si>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</si>
  <si>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</si>
  <si>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</si>
  <si>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</si>
  <si>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</si>
  <si>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</si>
  <si>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</si>
  <si>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</si>
  <si>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</si>
  <si>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</si>
  <si>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</si>
  <si>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</si>
  <si>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</si>
  <si>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</si>
  <si>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</si>
  <si>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</si>
  <si>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</si>
  <si>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</si>
  <si>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</si>
  <si>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</si>
  <si>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</si>
  <si>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</si>
  <si>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</si>
  <si>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</si>
  <si>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</si>
  <si>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</si>
  <si>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</si>
  <si>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</si>
  <si>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</si>
  <si>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</si>
  <si>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</si>
  <si>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</si>
  <si>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</si>
  <si>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</si>
  <si>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</si>
  <si>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</si>
  <si>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</si>
  <si>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</si>
  <si>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</si>
  <si>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</si>
  <si>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</si>
  <si>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</si>
  <si>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</si>
  <si>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</si>
  <si>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</si>
  <si>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</si>
  <si>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</si>
  <si>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</si>
  <si>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</si>
  <si>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</si>
  <si>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</si>
  <si>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</si>
  <si>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</si>
  <si>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</si>
  <si>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</si>
  <si>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</si>
  <si>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</si>
  <si>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</si>
  <si>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</si>
  <si>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</si>
  <si>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</si>
  <si>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</si>
  <si>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</si>
  <si>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</si>
  <si>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</si>
  <si>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</si>
  <si>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</si>
  <si>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</si>
  <si>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</si>
  <si>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</si>
  <si>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</si>
  <si>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</si>
  <si>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</si>
  <si>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</si>
  <si>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</si>
  <si>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</si>
  <si>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</si>
  <si>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</si>
  <si>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</si>
  <si>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</si>
  <si>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</si>
  <si>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</si>
  <si>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</si>
  <si>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</si>
  <si>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</si>
  <si>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</si>
  <si>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</si>
  <si>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</si>
  <si>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</si>
  <si>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</si>
  <si>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</si>
  <si>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</si>
  <si>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</si>
  <si>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</si>
  <si>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</si>
  <si>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</si>
  <si>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</si>
  <si>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</si>
  <si>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</si>
  <si>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</si>
  <si>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</si>
  <si>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</si>
  <si>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</si>
  <si>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</si>
  <si>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</si>
  <si>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</si>
  <si>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</si>
  <si>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</si>
  <si>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</si>
  <si>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</si>
  <si>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</si>
  <si>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</si>
  <si>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</si>
  <si>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</si>
  <si>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</si>
  <si>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</si>
  <si>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</si>
  <si>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</si>
  <si>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</si>
  <si>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</si>
  <si>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</si>
  <si>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</si>
  <si>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</si>
  <si>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</si>
  <si>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</si>
  <si>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</si>
  <si>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</si>
  <si>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</si>
  <si>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</si>
  <si>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</si>
  <si>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</si>
  <si>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</si>
  <si>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</si>
  <si>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</si>
  <si>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</si>
  <si>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</si>
  <si>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</si>
  <si>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</si>
  <si>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</si>
  <si>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</si>
  <si>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</si>
  <si>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</si>
  <si>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</si>
  <si>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</si>
  <si>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</si>
  <si>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</si>
  <si>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</si>
  <si>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</si>
  <si>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</si>
  <si>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</si>
  <si>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</si>
  <si>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</si>
  <si>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</si>
  <si>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</si>
  <si>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</si>
  <si>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</si>
  <si>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</si>
  <si>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</si>
  <si>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</si>
  <si>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</si>
  <si>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</si>
  <si>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</si>
  <si>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</si>
  <si>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</si>
  <si>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</si>
  <si>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</si>
  <si>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</si>
  <si>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</si>
  <si>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</si>
  <si>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</si>
  <si>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</si>
  <si>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</si>
  <si>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</si>
  <si>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</si>
  <si>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</si>
  <si>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</si>
  <si>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</si>
  <si>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</si>
  <si>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</si>
  <si>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</si>
  <si>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</si>
  <si>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</si>
  <si>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</si>
  <si>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</si>
  <si>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</si>
  <si>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</si>
  <si>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</si>
  <si>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</si>
  <si>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</si>
  <si>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</si>
  <si>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</si>
  <si>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</si>
  <si>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</si>
  <si>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</si>
  <si>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</si>
  <si>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</si>
  <si>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</si>
  <si>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</si>
  <si>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</si>
  <si>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</si>
  <si>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</si>
  <si>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</si>
  <si>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</si>
  <si>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</si>
  <si>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</si>
  <si>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</si>
  <si>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</si>
  <si>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</si>
  <si>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</si>
  <si>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</si>
  <si>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</si>
  <si>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</si>
  <si>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</si>
  <si>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</si>
  <si>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</si>
  <si>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</si>
  <si>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</si>
  <si>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</si>
  <si>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</si>
  <si>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</si>
  <si>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</si>
  <si>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</si>
  <si>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</si>
  <si>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</si>
  <si>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</si>
  <si>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</si>
  <si>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</si>
  <si>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</si>
  <si>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</si>
  <si>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</si>
  <si>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</si>
  <si>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</si>
  <si>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</si>
  <si>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</si>
  <si>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</si>
  <si>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</si>
  <si>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</si>
  <si>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</si>
  <si>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</si>
  <si>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</si>
  <si>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</si>
  <si>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</si>
  <si>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</si>
  <si>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</si>
  <si>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</si>
  <si>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</si>
  <si>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</si>
  <si>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</si>
  <si>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</si>
  <si>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</si>
  <si>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</si>
  <si>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</si>
  <si>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</si>
  <si>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</si>
  <si>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</si>
  <si>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</si>
  <si>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</si>
  <si>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</si>
  <si>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</si>
  <si>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</si>
  <si>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</si>
  <si>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</si>
  <si>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</si>
  <si>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</si>
  <si>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</si>
  <si>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</si>
  <si>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</si>
  <si>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</si>
  <si>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</si>
  <si>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</si>
  <si>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</si>
  <si>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</si>
  <si>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</si>
  <si>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</si>
  <si>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</si>
  <si>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</si>
  <si>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</si>
  <si>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</si>
  <si>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</si>
  <si>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</si>
  <si>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</si>
  <si>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</si>
  <si>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</si>
  <si>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</si>
  <si>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</si>
  <si>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</si>
  <si>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</si>
  <si>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</si>
  <si>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</si>
  <si>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</si>
  <si>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</si>
  <si>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</si>
  <si>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</si>
  <si>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</si>
  <si>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</si>
  <si>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</si>
  <si>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</si>
  <si>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</si>
  <si>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</si>
  <si>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</si>
  <si>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</si>
  <si>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</si>
  <si>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</si>
  <si>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</si>
  <si>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</si>
  <si>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</si>
  <si>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</si>
  <si>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</si>
  <si>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</si>
  <si>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</si>
  <si>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</si>
  <si>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</si>
  <si>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</si>
  <si>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</si>
  <si>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</si>
  <si>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</si>
  <si>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</si>
  <si>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</si>
  <si>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</si>
  <si>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</si>
  <si>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</si>
  <si>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</si>
  <si>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</si>
  <si>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</si>
  <si>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</si>
  <si>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</si>
  <si>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</si>
  <si>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</si>
  <si>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</si>
  <si>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</si>
  <si>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</si>
  <si>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</si>
  <si>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</si>
  <si>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</si>
  <si>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</si>
  <si>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</si>
  <si>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</si>
  <si>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</si>
  <si>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</si>
  <si>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</si>
  <si>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</si>
  <si>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</si>
  <si>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</si>
  <si>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</si>
  <si>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</si>
  <si>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</si>
  <si>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</si>
  <si>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</si>
  <si>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</si>
  <si>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</si>
  <si>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</si>
  <si>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</si>
  <si>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</si>
  <si>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</si>
  <si>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</si>
  <si>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</si>
  <si>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</si>
  <si>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</si>
  <si>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</si>
  <si>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</si>
  <si>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</si>
  <si>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</si>
  <si>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</si>
  <si>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</si>
  <si>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</si>
  <si>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</si>
  <si>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</si>
  <si>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</si>
  <si>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</si>
  <si>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</si>
  <si>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</si>
  <si>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</si>
  <si>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</si>
  <si>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</si>
  <si>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</si>
  <si>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</si>
  <si>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</si>
  <si>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</si>
  <si>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</si>
  <si>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</si>
  <si>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</si>
  <si>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</si>
  <si>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</si>
  <si>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</si>
  <si>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</si>
  <si>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</si>
  <si>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</si>
  <si>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</si>
  <si>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</si>
  <si>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</si>
  <si>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</si>
  <si>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</si>
  <si>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</si>
  <si>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</si>
  <si>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</si>
  <si>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</si>
  <si>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</si>
  <si>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</si>
  <si>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</si>
  <si>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</si>
  <si>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</si>
  <si>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</si>
  <si>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</si>
  <si>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</si>
  <si>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</si>
  <si>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</si>
  <si>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</si>
  <si>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</si>
  <si>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</si>
  <si>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</si>
  <si>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</si>
  <si>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</si>
  <si>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</si>
  <si>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</si>
  <si>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</si>
  <si>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</si>
  <si>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</si>
  <si>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</si>
  <si>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</si>
  <si>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</si>
  <si>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</si>
  <si>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</si>
  <si>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</si>
  <si>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</si>
  <si>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</si>
  <si>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</si>
  <si>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</si>
  <si>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</si>
  <si>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</si>
  <si>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</si>
  <si>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</si>
  <si>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</si>
  <si>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</si>
  <si>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</si>
  <si>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</si>
  <si>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</si>
  <si>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</si>
  <si>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VILLANUEVA</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</si>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</sst>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VILLANUEVA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44874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44874</v>
      </c>
      <c r="F12" s="141"/>
      <c r="G12" s="139" t="str">
        <f>+A10</f>
        <v>VILLANUEVA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VILLANUEVA</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941</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941</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0.34582873943403158</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0.497</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0.28896991795806748</v>
      </c>
      <c r="D30" s="24">
        <v>0.43719485130936531</v>
      </c>
      <c r="E30" s="24">
        <v>0.3595166163141994</v>
      </c>
      <c r="F30" s="24">
        <v>0.37609694943585459</v>
      </c>
      <c r="G30" s="24">
        <v>0.37692307692307692</v>
      </c>
      <c r="H30" s="25">
        <v>0.34760000000000002</v>
      </c>
      <c r="I30" s="25">
        <v>0.31772199325590111</v>
      </c>
      <c r="J30" s="26">
        <v>0.31816500184979651</v>
      </c>
      <c r="K30" s="26">
        <v>0.34203751379183522</v>
      </c>
      <c r="L30" s="26">
        <v>0.35456553755522829</v>
      </c>
      <c r="M30" s="27">
        <v>0.34582873943403158</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295</v>
      </c>
      <c r="D39" s="39">
        <v>162</v>
      </c>
      <c r="E39" s="40">
        <v>0.54915254237288136</v>
      </c>
      <c r="F39" s="38">
        <v>348</v>
      </c>
      <c r="G39" s="39">
        <v>158</v>
      </c>
      <c r="H39" s="40">
        <v>0.45402298850574713</v>
      </c>
      <c r="I39" s="38">
        <v>306</v>
      </c>
      <c r="J39" s="39">
        <v>180</v>
      </c>
      <c r="K39" s="40">
        <v>0.58823529411764708</v>
      </c>
      <c r="L39" s="41">
        <v>320</v>
      </c>
      <c r="M39" s="42">
        <v>159</v>
      </c>
      <c r="N39" s="43">
        <v>0.497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634</v>
      </c>
      <c r="D46" s="60">
        <v>985</v>
      </c>
      <c r="E46" s="60">
        <v>833</v>
      </c>
      <c r="F46" s="60">
        <v>898</v>
      </c>
      <c r="G46" s="60">
        <v>931</v>
      </c>
      <c r="H46" s="61">
        <v>868</v>
      </c>
      <c r="I46" s="61">
        <v>848</v>
      </c>
      <c r="J46" s="62">
        <v>860</v>
      </c>
      <c r="K46" s="62">
        <v>930</v>
      </c>
      <c r="L46" s="62">
        <v>963</v>
      </c>
      <c r="M46" s="63">
        <v>941</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2</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634</v>
      </c>
      <c r="D48" s="68">
        <f t="shared" ref="D48:L48" si="0">+SUM(D46:D47)</f>
        <v>985</v>
      </c>
      <c r="E48" s="68">
        <f t="shared" si="0"/>
        <v>833</v>
      </c>
      <c r="F48" s="68">
        <f t="shared" si="0"/>
        <v>900</v>
      </c>
      <c r="G48" s="68">
        <f t="shared" si="0"/>
        <v>931</v>
      </c>
      <c r="H48" s="69">
        <f t="shared" si="0"/>
        <v>869</v>
      </c>
      <c r="I48" s="69">
        <f t="shared" si="0"/>
        <v>848</v>
      </c>
      <c r="J48" s="70">
        <f t="shared" si="0"/>
        <v>860</v>
      </c>
      <c r="K48" s="70">
        <f t="shared" si="0"/>
        <v>930</v>
      </c>
      <c r="L48" s="70">
        <f t="shared" si="0"/>
        <v>963</v>
      </c>
      <c r="M48" s="71">
        <f>+SUM(M46:M47)</f>
        <v>941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634</v>
      </c>
      <c r="D53" s="60">
        <v>985</v>
      </c>
      <c r="E53" s="60">
        <v>833</v>
      </c>
      <c r="F53" s="60">
        <v>900</v>
      </c>
      <c r="G53" s="60">
        <v>931</v>
      </c>
      <c r="H53" s="61">
        <v>869</v>
      </c>
      <c r="I53" s="61">
        <v>848</v>
      </c>
      <c r="J53" s="62">
        <v>860</v>
      </c>
      <c r="K53" s="62">
        <v>930</v>
      </c>
      <c r="L53" s="62">
        <v>963</v>
      </c>
      <c r="M53" s="63">
        <v>941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634</v>
      </c>
      <c r="D55" s="68">
        <f t="shared" ref="D55:M55" si="1">+SUM(D53:D54)</f>
        <v>985</v>
      </c>
      <c r="E55" s="68">
        <f t="shared" si="1"/>
        <v>833</v>
      </c>
      <c r="F55" s="68">
        <f t="shared" si="1"/>
        <v>900</v>
      </c>
      <c r="G55" s="68">
        <f t="shared" si="1"/>
        <v>931</v>
      </c>
      <c r="H55" s="69">
        <f t="shared" si="1"/>
        <v>869</v>
      </c>
      <c r="I55" s="69">
        <f t="shared" si="1"/>
        <v>848</v>
      </c>
      <c r="J55" s="70">
        <f t="shared" si="1"/>
        <v>860</v>
      </c>
      <c r="K55" s="70">
        <f t="shared" si="1"/>
        <v>930</v>
      </c>
      <c r="L55" s="70">
        <f t="shared" si="1"/>
        <v>963</v>
      </c>
      <c r="M55" s="71">
        <f t="shared" si="1"/>
        <v>941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2</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109</v>
      </c>
      <c r="D61" s="77">
        <v>14</v>
      </c>
      <c r="E61" s="77">
        <v>43</v>
      </c>
      <c r="F61" s="77">
        <v>41</v>
      </c>
      <c r="G61" s="77">
        <v>25</v>
      </c>
      <c r="H61" s="78">
        <v>0</v>
      </c>
      <c r="I61" s="78">
        <v>25</v>
      </c>
      <c r="J61" s="79">
        <v>40</v>
      </c>
      <c r="K61" s="65">
        <v>51</v>
      </c>
      <c r="L61" s="65">
        <v>74</v>
      </c>
      <c r="M61" s="66">
        <v>80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525</v>
      </c>
      <c r="D62" s="77">
        <v>971</v>
      </c>
      <c r="E62" s="77">
        <v>790</v>
      </c>
      <c r="F62" s="77">
        <v>857</v>
      </c>
      <c r="G62" s="77">
        <v>906</v>
      </c>
      <c r="H62" s="78">
        <v>868</v>
      </c>
      <c r="I62" s="78">
        <v>823</v>
      </c>
      <c r="J62" s="79">
        <v>820</v>
      </c>
      <c r="K62" s="65">
        <v>879</v>
      </c>
      <c r="L62" s="65">
        <v>889</v>
      </c>
      <c r="M62" s="66">
        <v>861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634</v>
      </c>
      <c r="D66" s="81">
        <f t="shared" ref="D66:M66" si="2">+SUM(D60:D65)</f>
        <v>985</v>
      </c>
      <c r="E66" s="81">
        <f t="shared" si="2"/>
        <v>833</v>
      </c>
      <c r="F66" s="81">
        <f t="shared" si="2"/>
        <v>900</v>
      </c>
      <c r="G66" s="81">
        <f t="shared" si="2"/>
        <v>931</v>
      </c>
      <c r="H66" s="82">
        <f t="shared" si="2"/>
        <v>869</v>
      </c>
      <c r="I66" s="82">
        <f t="shared" si="2"/>
        <v>848</v>
      </c>
      <c r="J66" s="83">
        <f t="shared" si="2"/>
        <v>860</v>
      </c>
      <c r="K66" s="70">
        <f t="shared" si="2"/>
        <v>930</v>
      </c>
      <c r="L66" s="70">
        <f t="shared" si="2"/>
        <v>963</v>
      </c>
      <c r="M66" s="71">
        <f t="shared" si="2"/>
        <v>941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108</v>
      </c>
      <c r="D73" s="77">
        <v>154</v>
      </c>
      <c r="E73" s="77">
        <v>245</v>
      </c>
      <c r="F73" s="77">
        <v>262</v>
      </c>
      <c r="G73" s="77">
        <v>253</v>
      </c>
      <c r="H73" s="78">
        <v>193</v>
      </c>
      <c r="I73" s="78">
        <v>119</v>
      </c>
      <c r="J73" s="79">
        <v>86</v>
      </c>
      <c r="K73" s="65">
        <v>40</v>
      </c>
      <c r="L73" s="65">
        <v>22</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43</v>
      </c>
      <c r="D74" s="77">
        <v>350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81</v>
      </c>
      <c r="D75" s="77">
        <v>102</v>
      </c>
      <c r="E75" s="77">
        <v>185</v>
      </c>
      <c r="F75" s="77">
        <v>223</v>
      </c>
      <c r="G75" s="77">
        <v>263</v>
      </c>
      <c r="H75" s="78">
        <v>294</v>
      </c>
      <c r="I75" s="78">
        <v>336</v>
      </c>
      <c r="J75" s="79">
        <v>353</v>
      </c>
      <c r="K75" s="65">
        <v>403</v>
      </c>
      <c r="L75" s="65">
        <v>465</v>
      </c>
      <c r="M75" s="66">
        <v>445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402</v>
      </c>
      <c r="D76" s="77">
        <v>379</v>
      </c>
      <c r="E76" s="77">
        <v>403</v>
      </c>
      <c r="F76" s="77">
        <v>415</v>
      </c>
      <c r="G76" s="77">
        <v>415</v>
      </c>
      <c r="H76" s="78">
        <v>382</v>
      </c>
      <c r="I76" s="78">
        <v>393</v>
      </c>
      <c r="J76" s="79">
        <v>421</v>
      </c>
      <c r="K76" s="65">
        <v>487</v>
      </c>
      <c r="L76" s="65">
        <v>476</v>
      </c>
      <c r="M76" s="66">
        <v>496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634</v>
      </c>
      <c r="D80" s="81">
        <f t="shared" ref="D80:M80" si="3">+SUM(D71:D79)</f>
        <v>985</v>
      </c>
      <c r="E80" s="81">
        <f t="shared" si="3"/>
        <v>833</v>
      </c>
      <c r="F80" s="81">
        <f t="shared" si="3"/>
        <v>900</v>
      </c>
      <c r="G80" s="81">
        <f t="shared" si="3"/>
        <v>931</v>
      </c>
      <c r="H80" s="82">
        <f t="shared" si="3"/>
        <v>869</v>
      </c>
      <c r="I80" s="82">
        <f t="shared" si="3"/>
        <v>848</v>
      </c>
      <c r="J80" s="83">
        <f t="shared" si="3"/>
        <v>860</v>
      </c>
      <c r="K80" s="70">
        <f t="shared" si="3"/>
        <v>930</v>
      </c>
      <c r="L80" s="70">
        <f t="shared" si="3"/>
        <v>963</v>
      </c>
      <c r="M80" s="71">
        <f t="shared" si="3"/>
        <v>941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193</v>
      </c>
      <c r="F86" s="79">
        <v>119</v>
      </c>
      <c r="G86" s="79">
        <v>86</v>
      </c>
      <c r="H86" s="65">
        <v>40</v>
      </c>
      <c r="I86" s="65">
        <v>22</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294</v>
      </c>
      <c r="F88" s="79">
        <v>358</v>
      </c>
      <c r="G88" s="79">
        <v>393</v>
      </c>
      <c r="H88" s="65">
        <v>454</v>
      </c>
      <c r="I88" s="65">
        <v>539</v>
      </c>
      <c r="J88" s="66">
        <v>525</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382</v>
      </c>
      <c r="F89" s="79">
        <v>371</v>
      </c>
      <c r="G89" s="79">
        <v>381</v>
      </c>
      <c r="H89" s="65">
        <v>436</v>
      </c>
      <c r="I89" s="65">
        <v>402</v>
      </c>
      <c r="J89" s="66">
        <v>416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869</v>
      </c>
      <c r="F96" s="83">
        <f t="shared" si="4"/>
        <v>848</v>
      </c>
      <c r="G96" s="83">
        <f t="shared" si="4"/>
        <v>860</v>
      </c>
      <c r="H96" s="70">
        <f t="shared" si="4"/>
        <v>930</v>
      </c>
      <c r="I96" s="70">
        <f t="shared" si="4"/>
        <v>963</v>
      </c>
      <c r="J96" s="71">
        <f t="shared" si="4"/>
        <v>941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561</v>
      </c>
      <c r="D102" s="102">
        <v>535</v>
      </c>
      <c r="E102" s="102">
        <v>654</v>
      </c>
      <c r="F102" s="102">
        <v>719</v>
      </c>
      <c r="G102" s="102">
        <v>795</v>
      </c>
      <c r="H102" s="103">
        <v>794</v>
      </c>
      <c r="I102" s="103">
        <v>789</v>
      </c>
      <c r="J102" s="103">
        <v>784</v>
      </c>
      <c r="K102" s="97">
        <v>807</v>
      </c>
      <c r="L102" s="97">
        <v>805</v>
      </c>
      <c r="M102" s="98">
        <v>732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73</v>
      </c>
      <c r="D103" s="77">
        <v>450</v>
      </c>
      <c r="E103" s="77">
        <v>179</v>
      </c>
      <c r="F103" s="77">
        <v>181</v>
      </c>
      <c r="G103" s="77">
        <v>136</v>
      </c>
      <c r="H103" s="78">
        <v>75</v>
      </c>
      <c r="I103" s="78">
        <v>59</v>
      </c>
      <c r="J103" s="78">
        <v>76</v>
      </c>
      <c r="K103" s="65">
        <v>123</v>
      </c>
      <c r="L103" s="65">
        <v>158</v>
      </c>
      <c r="M103" s="66">
        <v>209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634</v>
      </c>
      <c r="D107" s="81">
        <f t="shared" ref="D107:M107" si="5">+SUM(D102:D106)</f>
        <v>985</v>
      </c>
      <c r="E107" s="81">
        <f t="shared" si="5"/>
        <v>833</v>
      </c>
      <c r="F107" s="81">
        <f t="shared" si="5"/>
        <v>900</v>
      </c>
      <c r="G107" s="81">
        <f t="shared" si="5"/>
        <v>931</v>
      </c>
      <c r="H107" s="82">
        <f t="shared" si="5"/>
        <v>869</v>
      </c>
      <c r="I107" s="82">
        <f t="shared" si="5"/>
        <v>848</v>
      </c>
      <c r="J107" s="82">
        <f t="shared" si="5"/>
        <v>860</v>
      </c>
      <c r="K107" s="70">
        <f t="shared" si="5"/>
        <v>930</v>
      </c>
      <c r="L107" s="70">
        <f t="shared" si="5"/>
        <v>963</v>
      </c>
      <c r="M107" s="71">
        <f t="shared" si="5"/>
        <v>941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225</v>
      </c>
      <c r="D113" s="108">
        <v>322</v>
      </c>
      <c r="E113" s="108">
        <v>277</v>
      </c>
      <c r="F113" s="108">
        <v>300</v>
      </c>
      <c r="G113" s="108">
        <v>308</v>
      </c>
      <c r="H113" s="109">
        <v>284</v>
      </c>
      <c r="I113" s="109">
        <v>294</v>
      </c>
      <c r="J113" s="97">
        <v>300</v>
      </c>
      <c r="K113" s="97">
        <v>342</v>
      </c>
      <c r="L113" s="97">
        <v>340</v>
      </c>
      <c r="M113" s="98">
        <v>353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409</v>
      </c>
      <c r="D114" s="77">
        <v>663</v>
      </c>
      <c r="E114" s="77">
        <v>556</v>
      </c>
      <c r="F114" s="77">
        <v>600</v>
      </c>
      <c r="G114" s="77">
        <v>623</v>
      </c>
      <c r="H114" s="78">
        <v>585</v>
      </c>
      <c r="I114" s="78">
        <v>554</v>
      </c>
      <c r="J114" s="78">
        <v>560</v>
      </c>
      <c r="K114" s="65">
        <v>588</v>
      </c>
      <c r="L114" s="65">
        <v>623</v>
      </c>
      <c r="M114" s="66">
        <v>588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634</v>
      </c>
      <c r="D116" s="81">
        <f t="shared" si="6"/>
        <v>985</v>
      </c>
      <c r="E116" s="81">
        <f t="shared" si="6"/>
        <v>833</v>
      </c>
      <c r="F116" s="81">
        <f t="shared" si="6"/>
        <v>900</v>
      </c>
      <c r="G116" s="81">
        <f t="shared" si="6"/>
        <v>931</v>
      </c>
      <c r="H116" s="82">
        <f t="shared" si="6"/>
        <v>869</v>
      </c>
      <c r="I116" s="82">
        <f t="shared" si="6"/>
        <v>848</v>
      </c>
      <c r="J116" s="82">
        <f t="shared" si="6"/>
        <v>860</v>
      </c>
      <c r="K116" s="70">
        <f t="shared" si="6"/>
        <v>930</v>
      </c>
      <c r="L116" s="70">
        <f t="shared" si="6"/>
        <v>963</v>
      </c>
      <c r="M116" s="71">
        <f t="shared" si="6"/>
        <v>941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80</v>
      </c>
      <c r="D122" s="115">
        <v>80</v>
      </c>
      <c r="E122" s="116">
        <f t="shared" ref="E122:E126" si="8">+IF(OR(C122=0,C122="-"),"",(D122/C122))</f>
        <v>1</v>
      </c>
      <c r="F122" s="137"/>
      <c r="G122" s="241" t="s">
        <v>50</v>
      </c>
      <c r="H122" s="243"/>
      <c r="I122" s="117">
        <v>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861</v>
      </c>
      <c r="D123" s="115">
        <v>861</v>
      </c>
      <c r="E123" s="116">
        <f t="shared" si="8"/>
        <v>1</v>
      </c>
      <c r="F123" s="137"/>
      <c r="G123" s="241" t="s">
        <v>51</v>
      </c>
      <c r="H123" s="243"/>
      <c r="I123" s="117">
        <v>4</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941</v>
      </c>
      <c r="D127" s="118">
        <f>+SUM(D121:D126)</f>
        <v>941</v>
      </c>
      <c r="E127" s="119">
        <f t="shared" ref="E127" si="9">+IF(C127=0,"",(D127/C127))</f>
        <v>1</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2</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15</v>
      </c>
      <c r="F133" s="77">
        <v>0</v>
      </c>
      <c r="G133" s="78">
        <v>0</v>
      </c>
      <c r="H133" s="78">
        <v>0</v>
      </c>
      <c r="I133" s="79">
        <v>22</v>
      </c>
      <c r="J133" s="78">
        <v>23</v>
      </c>
      <c r="K133" s="78">
        <v>0</v>
      </c>
      <c r="L133" s="124">
        <v>17</v>
      </c>
      <c r="M133" s="125">
        <v>25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198</v>
      </c>
      <c r="D134" s="77">
        <v>102</v>
      </c>
      <c r="E134" s="77">
        <v>142</v>
      </c>
      <c r="F134" s="77">
        <v>125</v>
      </c>
      <c r="G134" s="78">
        <v>125</v>
      </c>
      <c r="H134" s="78">
        <v>56</v>
      </c>
      <c r="I134" s="79">
        <v>109</v>
      </c>
      <c r="J134" s="78">
        <v>92</v>
      </c>
      <c r="K134" s="78">
        <v>83</v>
      </c>
      <c r="L134" s="124">
        <v>104</v>
      </c>
      <c r="M134" s="125">
        <v>111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198</v>
      </c>
      <c r="D138" s="81">
        <f t="shared" ref="D138:I138" si="10">+SUM(D132:D137)</f>
        <v>102</v>
      </c>
      <c r="E138" s="81">
        <f t="shared" si="10"/>
        <v>157</v>
      </c>
      <c r="F138" s="81">
        <f t="shared" si="10"/>
        <v>127</v>
      </c>
      <c r="G138" s="82">
        <f t="shared" si="10"/>
        <v>125</v>
      </c>
      <c r="H138" s="82">
        <f t="shared" si="10"/>
        <v>56</v>
      </c>
      <c r="I138" s="83">
        <f t="shared" si="10"/>
        <v>131</v>
      </c>
      <c r="J138" s="82">
        <f>+SUM(J132:J137)</f>
        <v>115</v>
      </c>
      <c r="K138" s="82">
        <f t="shared" ref="K138" si="11">+SUM(K132:K137)</f>
        <v>83</v>
      </c>
      <c r="L138" s="127">
        <f>+SUM(L132:L137)</f>
        <v>121</v>
      </c>
      <c r="M138" s="128">
        <f>+SUM(M132:M137)</f>
        <v>136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1</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35</v>
      </c>
      <c r="D145" s="77">
        <v>31</v>
      </c>
      <c r="E145" s="77">
        <v>1</v>
      </c>
      <c r="F145" s="77">
        <v>3</v>
      </c>
      <c r="G145" s="78">
        <v>0</v>
      </c>
      <c r="H145" s="78">
        <v>14</v>
      </c>
      <c r="I145" s="79">
        <v>13</v>
      </c>
      <c r="J145" s="78">
        <v>0</v>
      </c>
      <c r="K145" s="78">
        <v>3</v>
      </c>
      <c r="L145" s="124">
        <v>0</v>
      </c>
      <c r="M145" s="125">
        <v>11</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35</v>
      </c>
      <c r="D146" s="77">
        <v>79</v>
      </c>
      <c r="E146" s="77">
        <v>18</v>
      </c>
      <c r="F146" s="77">
        <v>26</v>
      </c>
      <c r="G146" s="78">
        <v>68</v>
      </c>
      <c r="H146" s="78">
        <v>127</v>
      </c>
      <c r="I146" s="79">
        <v>90</v>
      </c>
      <c r="J146" s="78">
        <v>180</v>
      </c>
      <c r="K146" s="78">
        <v>182</v>
      </c>
      <c r="L146" s="124">
        <v>130</v>
      </c>
      <c r="M146" s="125">
        <v>202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1</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70</v>
      </c>
      <c r="D150" s="81">
        <f t="shared" ref="D150:I150" si="12">+SUM(D144:D149)</f>
        <v>110</v>
      </c>
      <c r="E150" s="81">
        <f t="shared" si="12"/>
        <v>19</v>
      </c>
      <c r="F150" s="81">
        <f t="shared" si="12"/>
        <v>29</v>
      </c>
      <c r="G150" s="82">
        <f t="shared" si="12"/>
        <v>69</v>
      </c>
      <c r="H150" s="82">
        <f t="shared" si="12"/>
        <v>142</v>
      </c>
      <c r="I150" s="83">
        <f t="shared" si="12"/>
        <v>103</v>
      </c>
      <c r="J150" s="82">
        <f>+SUM(J144:J149)</f>
        <v>180</v>
      </c>
      <c r="K150" s="82">
        <f t="shared" ref="K150" si="13">+SUM(K144:K149)</f>
        <v>185</v>
      </c>
      <c r="L150" s="127">
        <f>+SUM(L144:L149)</f>
        <v>130</v>
      </c>
      <c r="M150" s="128">
        <f>+SUM(M144:M149)</f>
        <v>213</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1218</v>
      </c>
      <c r="C155" s="130">
        <f>+IFERROR((VLOOKUP(A155,Hoja2!$A$2:$I$1444,4,FALSE)),"")</f>
        <v>1218</v>
      </c>
      <c r="D155" s="169" t="str">
        <f>+IFERROR((VLOOKUP(A155,Hoja2!$A$2:$I$1444,5,FALSE)),"")</f>
        <v>UNIVERSIDAD DE LA GUAJIRA</v>
      </c>
      <c r="E155" s="169"/>
      <c r="F155" s="169"/>
      <c r="G155" s="170"/>
      <c r="H155" s="130" t="str">
        <f>+IFERROR((VLOOKUP(A155,Hoja2!$A$2:$I$1444,6,FALSE)),"")</f>
        <v>La Guajira</v>
      </c>
      <c r="I155" s="130" t="str">
        <f>+IFERROR((VLOOKUP(A155,Hoja2!$A$2:$I$1444,7,FALSE)),"")</f>
        <v>Oficial</v>
      </c>
      <c r="J155" s="249" t="str">
        <f>+IFERROR((VLOOKUP(A155,Hoja2!$A$2:$I$1444,8,FALSE)),"")</f>
        <v>Universidad</v>
      </c>
      <c r="K155" s="250"/>
      <c r="L155" s="131">
        <f>+IFERROR((VLOOKUP(A155,Hoja2!$A$2:$I$1444,9,FALSE)),"")</f>
        <v>812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129</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941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6YgrLSUJ3UnU++02D5pS1z3VUH7jRrlW2Xgsj3eKnTfpXqCGWvEut15ZEkRn0PIuh6ijuOrTYlByzdH5lhHpQ==" saltValue="PGd/DYpG8/7YAKQ2lcHx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2025-08-07T23:23:10Z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