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E6544F7-B6F1-4590-906B-300E092F78F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<sst xmlns="http://schemas.openxmlformats.org/spreadsheetml/2006/main" count="22315" uniqueCount="444">
  <si>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</si>
  <si>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</si>
  <si>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</si>
  <si>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</si>
  <si>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</si>
  <si>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</si>
  <si>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</si>
  <si>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</si>
  <si>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</si>
  <si>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</si>
  <si>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</si>
  <si>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</si>
  <si>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</si>
  <si>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</si>
  <si>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</si>
  <si>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</si>
  <si>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</si>
  <si>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</si>
  <si>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</si>
  <si>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</si>
  <si>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</si>
  <si>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</si>
  <si>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</si>
  <si>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</si>
  <si>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</si>
  <si>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</si>
  <si>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</si>
  <si>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</si>
  <si>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</si>
  <si>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</si>
  <si>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</si>
  <si>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</si>
  <si>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</si>
  <si>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</si>
  <si>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</si>
  <si>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</si>
  <si>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</si>
  <si>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</si>
  <si>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</si>
  <si>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</si>
  <si>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</si>
  <si>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</si>
  <si>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</si>
  <si>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</si>
  <si>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</si>
  <si>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</si>
  <si>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</si>
  <si>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</si>
  <si>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</si>
  <si>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</si>
  <si>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</si>
  <si>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</si>
  <si>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</si>
  <si>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</si>
  <si>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</si>
  <si>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</si>
  <si>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</si>
  <si>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</si>
  <si>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</si>
  <si>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</si>
  <si>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</si>
  <si>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</si>
  <si>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</si>
  <si>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</si>
  <si>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</si>
  <si>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</si>
  <si>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</si>
  <si>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</si>
  <si>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</si>
  <si>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</si>
  <si>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</si>
  <si>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</si>
  <si>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</si>
  <si>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</si>
  <si>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</si>
  <si>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</si>
  <si>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</si>
  <si>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</si>
  <si>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</si>
  <si>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</si>
  <si>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</si>
  <si>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</si>
  <si>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</si>
  <si>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</si>
  <si>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</si>
  <si>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</si>
  <si>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</si>
  <si>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</si>
  <si>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</si>
  <si>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</si>
  <si>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</si>
  <si>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</si>
  <si>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</si>
  <si>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</si>
  <si>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</si>
  <si>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</si>
  <si>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</si>
  <si>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</si>
  <si>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</si>
  <si>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</si>
  <si>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</si>
  <si>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</si>
  <si>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</si>
  <si>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</si>
  <si>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</si>
  <si>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</si>
  <si>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</si>
  <si>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</si>
  <si>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</si>
  <si>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</si>
  <si>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</si>
  <si>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</si>
  <si>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</si>
  <si>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</si>
  <si>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</si>
  <si>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</si>
  <si>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</si>
  <si>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</si>
  <si>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</si>
  <si>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</si>
  <si>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</si>
  <si>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</si>
  <si>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</si>
  <si>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</si>
  <si>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</si>
  <si>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</si>
  <si>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</si>
  <si>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</si>
  <si>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</si>
  <si>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</si>
  <si>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</si>
  <si>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</si>
  <si>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</si>
  <si>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</si>
  <si>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</si>
  <si>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</si>
  <si>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</si>
  <si>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</si>
  <si>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</si>
  <si>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</si>
  <si>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</si>
  <si>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</si>
  <si>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</si>
  <si>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</si>
  <si>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</si>
  <si>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</si>
  <si>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</si>
  <si>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</si>
  <si>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</si>
  <si>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</si>
  <si>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</si>
  <si>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</si>
  <si>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</si>
  <si>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</si>
  <si>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</si>
  <si>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</si>
  <si>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</si>
  <si>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</si>
  <si>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</si>
  <si>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</si>
  <si>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</si>
  <si>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</si>
  <si>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</si>
  <si>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</si>
  <si>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</si>
  <si>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</si>
  <si>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</si>
  <si>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</si>
  <si>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</si>
  <si>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</si>
  <si>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</si>
  <si>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</si>
  <si>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</si>
  <si>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</si>
  <si>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</si>
  <si>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</si>
  <si>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</si>
  <si>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</si>
  <si>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</si>
  <si>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</si>
  <si>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</si>
  <si>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</si>
  <si>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</si>
  <si>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</si>
  <si>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</si>
  <si>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</si>
  <si>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</si>
  <si>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</si>
  <si>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</si>
  <si>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</si>
  <si>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</si>
  <si>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</si>
  <si>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</si>
  <si>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</si>
  <si>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</si>
  <si>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</si>
  <si>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</si>
  <si>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</si>
  <si>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</si>
  <si>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</si>
  <si>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</si>
  <si>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</si>
  <si>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</si>
  <si>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</si>
  <si>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</si>
  <si>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</si>
  <si>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</si>
  <si>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</si>
  <si>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</si>
  <si>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</si>
  <si>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</si>
  <si>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</si>
  <si>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</si>
  <si>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</si>
  <si>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</si>
  <si>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</si>
  <si>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</si>
  <si>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</si>
  <si>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</si>
  <si>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</si>
  <si>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</si>
  <si>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</si>
  <si>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</si>
  <si>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</si>
  <si>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</si>
  <si>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</si>
  <si>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</si>
  <si>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</si>
  <si>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</si>
  <si>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</si>
  <si>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</si>
  <si>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</si>
  <si>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</si>
  <si>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</si>
  <si>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</si>
  <si>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</si>
  <si>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</si>
  <si>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</si>
  <si>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</si>
  <si>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</si>
  <si>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</si>
  <si>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</si>
  <si>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</si>
  <si>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</si>
  <si>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</si>
  <si>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</si>
  <si>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</si>
  <si>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</si>
  <si>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</si>
  <si>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</si>
  <si>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</si>
  <si>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</si>
  <si>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</si>
  <si>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</si>
  <si>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</si>
  <si>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</si>
  <si>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</si>
  <si>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</si>
  <si>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</si>
  <si>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</si>
  <si>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</si>
  <si>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</si>
  <si>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</si>
  <si>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</si>
  <si>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</si>
  <si>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</si>
  <si>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</si>
  <si>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</si>
  <si>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</si>
  <si>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</si>
  <si>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</si>
  <si>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</si>
  <si>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</si>
  <si>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</si>
  <si>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</si>
  <si>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</si>
  <si>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</si>
  <si>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</si>
  <si>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</si>
  <si>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</si>
  <si>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</si>
  <si>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</si>
  <si>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</si>
  <si>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</si>
  <si>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</si>
  <si>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</si>
  <si>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</si>
  <si>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</si>
  <si>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</si>
  <si>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</si>
  <si>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</si>
  <si>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</si>
  <si>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</si>
  <si>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</si>
  <si>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</si>
  <si>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</si>
  <si>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</si>
  <si>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</si>
  <si>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</si>
  <si>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</si>
  <si>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</si>
  <si>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</si>
  <si>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</si>
  <si>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</si>
  <si>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</si>
  <si>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</si>
  <si>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</si>
  <si>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</si>
  <si>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</si>
  <si>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</si>
  <si>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</si>
  <si>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</si>
  <si>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</si>
  <si>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</si>
  <si>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</si>
  <si>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</si>
  <si>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</si>
  <si>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</si>
  <si>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</si>
  <si>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</si>
  <si>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</si>
  <si>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</si>
  <si>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</si>
  <si>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</si>
  <si>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</si>
  <si>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</si>
  <si>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</si>
  <si>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</si>
  <si>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</si>
  <si>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</si>
  <si>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</si>
  <si>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</si>
  <si>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</si>
  <si>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</si>
  <si>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</si>
  <si>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</si>
  <si>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</si>
  <si>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</si>
  <si>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</si>
  <si>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</si>
  <si>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</si>
  <si>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</si>
  <si>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</si>
  <si>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</si>
  <si>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</si>
  <si>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</si>
  <si>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</si>
  <si>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</si>
  <si>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</si>
  <si>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</si>
  <si>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</si>
  <si>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</si>
  <si>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</si>
  <si>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</si>
  <si>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</si>
  <si>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</si>
  <si>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</si>
  <si>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</si>
  <si>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</si>
  <si>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</si>
  <si>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</si>
  <si>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</si>
  <si>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</si>
  <si>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</si>
  <si>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</si>
  <si>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</si>
  <si>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</si>
  <si>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</si>
  <si>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</si>
  <si>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</si>
  <si>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</si>
  <si>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</si>
  <si>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</si>
  <si>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</si>
  <si>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</si>
  <si>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</si>
  <si>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</si>
  <si>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</si>
  <si>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</si>
  <si>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</si>
  <si>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</si>
  <si>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</si>
  <si>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</si>
  <si>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</si>
  <si>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</si>
  <si>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</si>
  <si>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</si>
  <si>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</si>
  <si>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</si>
  <si>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</si>
  <si>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</si>
  <si>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</si>
  <si>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</si>
  <si>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</si>
  <si>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</si>
  <si>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</si>
  <si>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</si>
  <si>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</si>
  <si>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</si>
  <si>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</si>
  <si>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</si>
  <si>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</si>
  <si>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</si>
  <si>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</si>
  <si>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</si>
  <si>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</si>
  <si>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</si>
  <si>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</si>
  <si>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</si>
  <si>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</si>
  <si>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</si>
  <si>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</si>
  <si>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</si>
  <si>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</si>
  <si>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</si>
  <si>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</si>
  <si>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</si>
  <si>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</si>
  <si>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</si>
  <si>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</si>
  <si>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</si>
  <si>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</si>
  <si>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</si>
  <si>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</si>
  <si>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</si>
  <si>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</si>
  <si>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</si>
  <si>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</si>
  <si>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</si>
  <si>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</si>
  <si>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</si>
  <si>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</si>
  <si>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</si>
  <si>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</si>
  <si>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</si>
  <si>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</si>
  <si>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</si>
  <si>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</si>
  <si>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</si>
  <si>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</si>
  <si>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</si>
  <si>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</si>
  <si>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VILLA DEL ROSARIO</t>
  </si>
  <si>
    <t>NORTE DE 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</si>
</sst>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VILLA DEL ROSARIO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54</v>
      </c>
      <c r="C10" s="138" t="s">
        <v>443</v>
      </c>
      <c r="D10" s="138">
        <v>54874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54</v>
      </c>
      <c r="B12" s="140"/>
      <c r="C12" s="139" t="str">
        <f>+C10</f>
        <v>NORTE DE SANTANDER</v>
      </c>
      <c r="D12" s="141"/>
      <c r="E12" s="139">
        <f>+D10</f>
        <v>54874</v>
      </c>
      <c r="F12" s="141"/>
      <c r="G12" s="139" t="str">
        <f>+A10</f>
        <v>VILLA DEL ROSARIO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VILLA DEL ROSARIO</v>
      </c>
      <c r="H17" s="209" t="str">
        <f>+C12</f>
        <v>NORTE DE 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4332</v>
      </c>
      <c r="H20" s="4">
        <f>+SUM(H21:H22)</f>
        <v>70140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4331</v>
      </c>
      <c r="H21" s="7">
        <v>67269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1</v>
      </c>
      <c r="H22" s="10">
        <v>2871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0.48717660292463444</v>
      </c>
      <c r="H23" s="13">
        <f>+M31</f>
        <v>0.48972772277227722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0.51700000000000002</v>
      </c>
      <c r="H24" s="16">
        <f>+N40</f>
        <v>0.50417827298050144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0.50228471001757469</v>
      </c>
      <c r="D30" s="24">
        <v>0.6017336300808247</v>
      </c>
      <c r="E30" s="24">
        <v>0.66397660818713455</v>
      </c>
      <c r="F30" s="24">
        <v>0.68850547913266491</v>
      </c>
      <c r="G30" s="24">
        <v>0.66150670794633648</v>
      </c>
      <c r="H30" s="25">
        <v>0.58133333333333337</v>
      </c>
      <c r="I30" s="25">
        <v>0.51939180255619211</v>
      </c>
      <c r="J30" s="26">
        <v>0.48757422476358037</v>
      </c>
      <c r="K30" s="26">
        <v>0.46333112436492158</v>
      </c>
      <c r="L30" s="26">
        <v>0.47415329768270947</v>
      </c>
      <c r="M30" s="27">
        <v>0.48717660292463444</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0.48390811704873937</v>
      </c>
      <c r="D31" s="29">
        <v>0.5074833702882483</v>
      </c>
      <c r="E31" s="29">
        <v>0.52518944763276654</v>
      </c>
      <c r="F31" s="29">
        <v>0.52920030464584922</v>
      </c>
      <c r="G31" s="29">
        <v>0.51165397520494404</v>
      </c>
      <c r="H31" s="30">
        <v>0.48226560749419939</v>
      </c>
      <c r="I31" s="30">
        <v>0.49755947439237352</v>
      </c>
      <c r="J31" s="31">
        <v>0.49200761112021724</v>
      </c>
      <c r="K31" s="31">
        <v>0.48789105525913001</v>
      </c>
      <c r="L31" s="31">
        <v>0.47302743034278916</v>
      </c>
      <c r="M31" s="32">
        <v>0.48972772277227722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782</v>
      </c>
      <c r="D39" s="39">
        <v>345</v>
      </c>
      <c r="E39" s="40">
        <v>0.44117647058823528</v>
      </c>
      <c r="F39" s="38">
        <v>940</v>
      </c>
      <c r="G39" s="39">
        <v>402</v>
      </c>
      <c r="H39" s="40">
        <v>0.42765957446808511</v>
      </c>
      <c r="I39" s="38">
        <v>913</v>
      </c>
      <c r="J39" s="39">
        <v>415</v>
      </c>
      <c r="K39" s="40">
        <v>0.45454545454545453</v>
      </c>
      <c r="L39" s="41">
        <v>1063</v>
      </c>
      <c r="M39" s="42">
        <v>550</v>
      </c>
      <c r="N39" s="43">
        <v>0.51700000000000002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13560</v>
      </c>
      <c r="D40" s="45">
        <v>5767</v>
      </c>
      <c r="E40" s="46">
        <v>0.42529498525073745</v>
      </c>
      <c r="F40" s="44">
        <v>15204</v>
      </c>
      <c r="G40" s="45">
        <v>6829</v>
      </c>
      <c r="H40" s="46">
        <v>0.44915811628518809</v>
      </c>
      <c r="I40" s="44">
        <v>15287</v>
      </c>
      <c r="J40" s="45">
        <v>7001</v>
      </c>
      <c r="K40" s="46">
        <v>0.45797082488388829</v>
      </c>
      <c r="L40" s="47">
        <v>16873</v>
      </c>
      <c r="M40" s="45">
        <v>8507</v>
      </c>
      <c r="N40" s="46">
        <v>0.50417827298050144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4298</v>
      </c>
      <c r="D46" s="60">
        <v>5136</v>
      </c>
      <c r="E46" s="60">
        <v>5679</v>
      </c>
      <c r="F46" s="60">
        <v>5948</v>
      </c>
      <c r="G46" s="60">
        <v>5790</v>
      </c>
      <c r="H46" s="61">
        <v>5273</v>
      </c>
      <c r="I46" s="61">
        <v>4751</v>
      </c>
      <c r="J46" s="62">
        <v>4469</v>
      </c>
      <c r="K46" s="62">
        <v>4207</v>
      </c>
      <c r="L46" s="62">
        <v>4256</v>
      </c>
      <c r="M46" s="63">
        <v>4332</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1</v>
      </c>
      <c r="F47" s="45">
        <v>0</v>
      </c>
      <c r="G47" s="45">
        <v>0</v>
      </c>
      <c r="H47" s="64">
        <v>4</v>
      </c>
      <c r="I47" s="64">
        <v>1</v>
      </c>
      <c r="J47" s="65">
        <v>0</v>
      </c>
      <c r="K47" s="65">
        <v>0</v>
      </c>
      <c r="L47" s="65">
        <v>1</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4298</v>
      </c>
      <c r="D48" s="68">
        <f t="shared" ref="D48:L48" si="0">+SUM(D46:D47)</f>
        <v>5137</v>
      </c>
      <c r="E48" s="68">
        <f t="shared" si="0"/>
        <v>5680</v>
      </c>
      <c r="F48" s="68">
        <f t="shared" si="0"/>
        <v>5948</v>
      </c>
      <c r="G48" s="68">
        <f t="shared" si="0"/>
        <v>5790</v>
      </c>
      <c r="H48" s="69">
        <f t="shared" si="0"/>
        <v>5277</v>
      </c>
      <c r="I48" s="69">
        <f t="shared" si="0"/>
        <v>4752</v>
      </c>
      <c r="J48" s="70">
        <f t="shared" si="0"/>
        <v>4469</v>
      </c>
      <c r="K48" s="70">
        <f t="shared" si="0"/>
        <v>4207</v>
      </c>
      <c r="L48" s="70">
        <f t="shared" si="0"/>
        <v>4257</v>
      </c>
      <c r="M48" s="71">
        <f>+SUM(M46:M47)</f>
        <v>4332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4287</v>
      </c>
      <c r="D53" s="60">
        <v>5137</v>
      </c>
      <c r="E53" s="60">
        <v>5677</v>
      </c>
      <c r="F53" s="60">
        <v>5906</v>
      </c>
      <c r="G53" s="60">
        <v>5769</v>
      </c>
      <c r="H53" s="61">
        <v>5232</v>
      </c>
      <c r="I53" s="61">
        <v>4714</v>
      </c>
      <c r="J53" s="62">
        <v>4434</v>
      </c>
      <c r="K53" s="62">
        <v>4195</v>
      </c>
      <c r="L53" s="62">
        <v>4256</v>
      </c>
      <c r="M53" s="63">
        <v>4331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11</v>
      </c>
      <c r="D54" s="45">
        <v>0</v>
      </c>
      <c r="E54" s="45">
        <v>3</v>
      </c>
      <c r="F54" s="45">
        <v>42</v>
      </c>
      <c r="G54" s="45">
        <v>21</v>
      </c>
      <c r="H54" s="64">
        <v>45</v>
      </c>
      <c r="I54" s="64">
        <v>38</v>
      </c>
      <c r="J54" s="65">
        <v>35</v>
      </c>
      <c r="K54" s="65">
        <v>12</v>
      </c>
      <c r="L54" s="65">
        <v>1</v>
      </c>
      <c r="M54" s="66">
        <v>1</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4298</v>
      </c>
      <c r="D55" s="68">
        <f t="shared" ref="D55:M55" si="1">+SUM(D53:D54)</f>
        <v>5137</v>
      </c>
      <c r="E55" s="68">
        <f t="shared" si="1"/>
        <v>5680</v>
      </c>
      <c r="F55" s="68">
        <f t="shared" si="1"/>
        <v>5948</v>
      </c>
      <c r="G55" s="68">
        <f t="shared" si="1"/>
        <v>5790</v>
      </c>
      <c r="H55" s="69">
        <f t="shared" si="1"/>
        <v>5277</v>
      </c>
      <c r="I55" s="69">
        <f t="shared" si="1"/>
        <v>4752</v>
      </c>
      <c r="J55" s="70">
        <f t="shared" si="1"/>
        <v>4469</v>
      </c>
      <c r="K55" s="70">
        <f t="shared" si="1"/>
        <v>4207</v>
      </c>
      <c r="L55" s="70">
        <f t="shared" si="1"/>
        <v>4257</v>
      </c>
      <c r="M55" s="71">
        <f t="shared" si="1"/>
        <v>4332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650</v>
      </c>
      <c r="D60" s="73">
        <v>654</v>
      </c>
      <c r="E60" s="73">
        <v>610</v>
      </c>
      <c r="F60" s="73">
        <v>587</v>
      </c>
      <c r="G60" s="73">
        <v>499</v>
      </c>
      <c r="H60" s="74">
        <v>297</v>
      </c>
      <c r="I60" s="74">
        <v>69</v>
      </c>
      <c r="J60" s="75">
        <v>24</v>
      </c>
      <c r="K60" s="62">
        <v>2</v>
      </c>
      <c r="L60" s="62">
        <v>1</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139</v>
      </c>
      <c r="D61" s="77">
        <v>65</v>
      </c>
      <c r="E61" s="77">
        <v>53</v>
      </c>
      <c r="F61" s="77">
        <v>52</v>
      </c>
      <c r="G61" s="77">
        <v>42</v>
      </c>
      <c r="H61" s="78">
        <v>52</v>
      </c>
      <c r="I61" s="78">
        <v>27</v>
      </c>
      <c r="J61" s="79">
        <v>28</v>
      </c>
      <c r="K61" s="65">
        <v>30</v>
      </c>
      <c r="L61" s="65">
        <v>42</v>
      </c>
      <c r="M61" s="66">
        <v>33</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3498</v>
      </c>
      <c r="D62" s="77">
        <v>4418</v>
      </c>
      <c r="E62" s="77">
        <v>5014</v>
      </c>
      <c r="F62" s="77">
        <v>5267</v>
      </c>
      <c r="G62" s="77">
        <v>5228</v>
      </c>
      <c r="H62" s="78">
        <v>4883</v>
      </c>
      <c r="I62" s="78">
        <v>4618</v>
      </c>
      <c r="J62" s="79">
        <v>4382</v>
      </c>
      <c r="K62" s="65">
        <v>4163</v>
      </c>
      <c r="L62" s="65">
        <v>4213</v>
      </c>
      <c r="M62" s="66">
        <v>4298</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11</v>
      </c>
      <c r="D63" s="77">
        <v>0</v>
      </c>
      <c r="E63" s="77">
        <v>3</v>
      </c>
      <c r="F63" s="77">
        <v>42</v>
      </c>
      <c r="G63" s="77">
        <v>21</v>
      </c>
      <c r="H63" s="78">
        <v>45</v>
      </c>
      <c r="I63" s="78">
        <v>38</v>
      </c>
      <c r="J63" s="79">
        <v>35</v>
      </c>
      <c r="K63" s="65">
        <v>12</v>
      </c>
      <c r="L63" s="65">
        <v>1</v>
      </c>
      <c r="M63" s="66">
        <v>1</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4298</v>
      </c>
      <c r="D66" s="81">
        <f t="shared" ref="D66:M66" si="2">+SUM(D60:D65)</f>
        <v>5137</v>
      </c>
      <c r="E66" s="81">
        <f t="shared" si="2"/>
        <v>5680</v>
      </c>
      <c r="F66" s="81">
        <f t="shared" si="2"/>
        <v>5948</v>
      </c>
      <c r="G66" s="81">
        <f t="shared" si="2"/>
        <v>5790</v>
      </c>
      <c r="H66" s="82">
        <f t="shared" si="2"/>
        <v>5277</v>
      </c>
      <c r="I66" s="82">
        <f t="shared" si="2"/>
        <v>4752</v>
      </c>
      <c r="J66" s="83">
        <f t="shared" si="2"/>
        <v>4469</v>
      </c>
      <c r="K66" s="70">
        <f t="shared" si="2"/>
        <v>4207</v>
      </c>
      <c r="L66" s="70">
        <f t="shared" si="2"/>
        <v>4257</v>
      </c>
      <c r="M66" s="71">
        <f t="shared" si="2"/>
        <v>4332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29</v>
      </c>
      <c r="D71" s="73">
        <v>24</v>
      </c>
      <c r="E71" s="73">
        <v>75</v>
      </c>
      <c r="F71" s="73">
        <v>91</v>
      </c>
      <c r="G71" s="73">
        <v>133</v>
      </c>
      <c r="H71" s="74">
        <v>151</v>
      </c>
      <c r="I71" s="74">
        <v>182</v>
      </c>
      <c r="J71" s="75">
        <v>209</v>
      </c>
      <c r="K71" s="62">
        <v>209</v>
      </c>
      <c r="L71" s="62">
        <v>190</v>
      </c>
      <c r="M71" s="63">
        <v>218</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119</v>
      </c>
      <c r="D72" s="77">
        <v>140</v>
      </c>
      <c r="E72" s="77">
        <v>142</v>
      </c>
      <c r="F72" s="77">
        <v>114</v>
      </c>
      <c r="G72" s="77">
        <v>136</v>
      </c>
      <c r="H72" s="78">
        <v>131</v>
      </c>
      <c r="I72" s="78">
        <v>141</v>
      </c>
      <c r="J72" s="79">
        <v>108</v>
      </c>
      <c r="K72" s="65">
        <v>85</v>
      </c>
      <c r="L72" s="65">
        <v>65</v>
      </c>
      <c r="M72" s="66">
        <v>66</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82</v>
      </c>
      <c r="F73" s="77">
        <v>227</v>
      </c>
      <c r="G73" s="77">
        <v>256</v>
      </c>
      <c r="H73" s="78">
        <v>310</v>
      </c>
      <c r="I73" s="78">
        <v>372</v>
      </c>
      <c r="J73" s="79">
        <v>405</v>
      </c>
      <c r="K73" s="65">
        <v>373</v>
      </c>
      <c r="L73" s="65">
        <v>381</v>
      </c>
      <c r="M73" s="66">
        <v>391</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212</v>
      </c>
      <c r="D74" s="77">
        <v>129</v>
      </c>
      <c r="E74" s="77">
        <v>48</v>
      </c>
      <c r="F74" s="77">
        <v>19</v>
      </c>
      <c r="G74" s="77">
        <v>4</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934</v>
      </c>
      <c r="D75" s="77">
        <v>1395</v>
      </c>
      <c r="E75" s="77">
        <v>1672</v>
      </c>
      <c r="F75" s="77">
        <v>1784</v>
      </c>
      <c r="G75" s="77">
        <v>1736</v>
      </c>
      <c r="H75" s="78">
        <v>1599</v>
      </c>
      <c r="I75" s="78">
        <v>1304</v>
      </c>
      <c r="J75" s="79">
        <v>1078</v>
      </c>
      <c r="K75" s="65">
        <v>863</v>
      </c>
      <c r="L75" s="65">
        <v>837</v>
      </c>
      <c r="M75" s="66">
        <v>914</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729</v>
      </c>
      <c r="D76" s="77">
        <v>866</v>
      </c>
      <c r="E76" s="77">
        <v>842</v>
      </c>
      <c r="F76" s="77">
        <v>814</v>
      </c>
      <c r="G76" s="77">
        <v>803</v>
      </c>
      <c r="H76" s="78">
        <v>746</v>
      </c>
      <c r="I76" s="78">
        <v>663</v>
      </c>
      <c r="J76" s="79">
        <v>682</v>
      </c>
      <c r="K76" s="65">
        <v>697</v>
      </c>
      <c r="L76" s="65">
        <v>715</v>
      </c>
      <c r="M76" s="66">
        <v>246</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2180</v>
      </c>
      <c r="D77" s="77">
        <v>2493</v>
      </c>
      <c r="E77" s="77">
        <v>2684</v>
      </c>
      <c r="F77" s="77">
        <v>2723</v>
      </c>
      <c r="G77" s="77">
        <v>2520</v>
      </c>
      <c r="H77" s="78">
        <v>2135</v>
      </c>
      <c r="I77" s="78">
        <v>1869</v>
      </c>
      <c r="J77" s="79">
        <v>1743</v>
      </c>
      <c r="K77" s="65">
        <v>1713</v>
      </c>
      <c r="L77" s="65">
        <v>1773</v>
      </c>
      <c r="M77" s="66">
        <v>1206</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95</v>
      </c>
      <c r="D78" s="77">
        <v>90</v>
      </c>
      <c r="E78" s="77">
        <v>135</v>
      </c>
      <c r="F78" s="77">
        <v>176</v>
      </c>
      <c r="G78" s="77">
        <v>202</v>
      </c>
      <c r="H78" s="78">
        <v>205</v>
      </c>
      <c r="I78" s="78">
        <v>221</v>
      </c>
      <c r="J78" s="79">
        <v>244</v>
      </c>
      <c r="K78" s="65">
        <v>240</v>
      </c>
      <c r="L78" s="65">
        <v>254</v>
      </c>
      <c r="M78" s="66">
        <v>226</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27</v>
      </c>
      <c r="L79" s="90">
        <v>42</v>
      </c>
      <c r="M79" s="91">
        <v>1065</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4298</v>
      </c>
      <c r="D80" s="81">
        <f t="shared" ref="D80:M80" si="3">+SUM(D71:D79)</f>
        <v>5137</v>
      </c>
      <c r="E80" s="81">
        <f t="shared" si="3"/>
        <v>5680</v>
      </c>
      <c r="F80" s="81">
        <f t="shared" si="3"/>
        <v>5948</v>
      </c>
      <c r="G80" s="81">
        <f t="shared" si="3"/>
        <v>5790</v>
      </c>
      <c r="H80" s="82">
        <f t="shared" si="3"/>
        <v>5277</v>
      </c>
      <c r="I80" s="82">
        <f t="shared" si="3"/>
        <v>4752</v>
      </c>
      <c r="J80" s="83">
        <f t="shared" si="3"/>
        <v>4469</v>
      </c>
      <c r="K80" s="70">
        <f t="shared" si="3"/>
        <v>4207</v>
      </c>
      <c r="L80" s="70">
        <f t="shared" si="3"/>
        <v>4257</v>
      </c>
      <c r="M80" s="71">
        <f t="shared" si="3"/>
        <v>4332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310</v>
      </c>
      <c r="F86" s="79">
        <v>372</v>
      </c>
      <c r="G86" s="79">
        <v>405</v>
      </c>
      <c r="H86" s="65">
        <v>373</v>
      </c>
      <c r="I86" s="65">
        <v>381</v>
      </c>
      <c r="J86" s="66">
        <v>391</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131</v>
      </c>
      <c r="F87" s="79">
        <v>141</v>
      </c>
      <c r="G87" s="79">
        <v>108</v>
      </c>
      <c r="H87" s="65">
        <v>112</v>
      </c>
      <c r="I87" s="65">
        <v>107</v>
      </c>
      <c r="J87" s="66">
        <v>66</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1237</v>
      </c>
      <c r="F88" s="79">
        <v>1015</v>
      </c>
      <c r="G88" s="79">
        <v>856</v>
      </c>
      <c r="H88" s="65">
        <v>696</v>
      </c>
      <c r="I88" s="65">
        <v>672</v>
      </c>
      <c r="J88" s="66">
        <v>695</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1108</v>
      </c>
      <c r="F89" s="79">
        <v>952</v>
      </c>
      <c r="G89" s="79">
        <v>904</v>
      </c>
      <c r="H89" s="65">
        <v>864</v>
      </c>
      <c r="I89" s="65">
        <v>880</v>
      </c>
      <c r="J89" s="66">
        <v>935</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205</v>
      </c>
      <c r="F90" s="79">
        <v>221</v>
      </c>
      <c r="G90" s="79">
        <v>244</v>
      </c>
      <c r="H90" s="65">
        <v>240</v>
      </c>
      <c r="I90" s="65">
        <v>254</v>
      </c>
      <c r="J90" s="66">
        <v>226</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129</v>
      </c>
      <c r="F91" s="79">
        <v>149</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2006</v>
      </c>
      <c r="F92" s="79">
        <v>1720</v>
      </c>
      <c r="G92" s="79">
        <v>1743</v>
      </c>
      <c r="H92" s="65">
        <v>1713</v>
      </c>
      <c r="I92" s="65">
        <v>1773</v>
      </c>
      <c r="J92" s="66">
        <v>1801</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151</v>
      </c>
      <c r="F93" s="79">
        <v>182</v>
      </c>
      <c r="G93" s="79">
        <v>209</v>
      </c>
      <c r="H93" s="65">
        <v>209</v>
      </c>
      <c r="I93" s="65">
        <v>190</v>
      </c>
      <c r="J93" s="66">
        <v>218</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5277</v>
      </c>
      <c r="F96" s="83">
        <f t="shared" si="4"/>
        <v>4752</v>
      </c>
      <c r="G96" s="83">
        <f t="shared" si="4"/>
        <v>4469</v>
      </c>
      <c r="H96" s="70">
        <f t="shared" si="4"/>
        <v>4207</v>
      </c>
      <c r="I96" s="70">
        <f t="shared" si="4"/>
        <v>4257</v>
      </c>
      <c r="J96" s="71">
        <f t="shared" si="4"/>
        <v>4332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4298</v>
      </c>
      <c r="D102" s="102">
        <v>5136</v>
      </c>
      <c r="E102" s="102">
        <v>5679</v>
      </c>
      <c r="F102" s="102">
        <v>5948</v>
      </c>
      <c r="G102" s="102">
        <v>5790</v>
      </c>
      <c r="H102" s="103">
        <v>5273</v>
      </c>
      <c r="I102" s="103">
        <v>4751</v>
      </c>
      <c r="J102" s="103">
        <v>4469</v>
      </c>
      <c r="K102" s="97">
        <v>4207</v>
      </c>
      <c r="L102" s="97">
        <v>4256</v>
      </c>
      <c r="M102" s="98">
        <v>4332</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4</v>
      </c>
      <c r="I103" s="78">
        <v>1</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1</v>
      </c>
      <c r="E104" s="77">
        <v>1</v>
      </c>
      <c r="F104" s="77">
        <v>0</v>
      </c>
      <c r="G104" s="77">
        <v>0</v>
      </c>
      <c r="H104" s="78">
        <v>0</v>
      </c>
      <c r="I104" s="78">
        <v>0</v>
      </c>
      <c r="J104" s="78">
        <v>0</v>
      </c>
      <c r="K104" s="65">
        <v>0</v>
      </c>
      <c r="L104" s="65">
        <v>1</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4298</v>
      </c>
      <c r="D107" s="81">
        <f t="shared" ref="D107:M107" si="5">+SUM(D102:D106)</f>
        <v>5137</v>
      </c>
      <c r="E107" s="81">
        <f t="shared" si="5"/>
        <v>5680</v>
      </c>
      <c r="F107" s="81">
        <f t="shared" si="5"/>
        <v>5948</v>
      </c>
      <c r="G107" s="81">
        <f t="shared" si="5"/>
        <v>5790</v>
      </c>
      <c r="H107" s="82">
        <f t="shared" si="5"/>
        <v>5277</v>
      </c>
      <c r="I107" s="82">
        <f t="shared" si="5"/>
        <v>4752</v>
      </c>
      <c r="J107" s="82">
        <f t="shared" si="5"/>
        <v>4469</v>
      </c>
      <c r="K107" s="70">
        <f t="shared" si="5"/>
        <v>4207</v>
      </c>
      <c r="L107" s="70">
        <f t="shared" si="5"/>
        <v>4257</v>
      </c>
      <c r="M107" s="71">
        <f t="shared" si="5"/>
        <v>4332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2235</v>
      </c>
      <c r="D113" s="108">
        <v>2682</v>
      </c>
      <c r="E113" s="108">
        <v>2989</v>
      </c>
      <c r="F113" s="108">
        <v>3174</v>
      </c>
      <c r="G113" s="108">
        <v>3062</v>
      </c>
      <c r="H113" s="109">
        <v>2765</v>
      </c>
      <c r="I113" s="109">
        <v>2613</v>
      </c>
      <c r="J113" s="97">
        <v>2520</v>
      </c>
      <c r="K113" s="97">
        <v>2437</v>
      </c>
      <c r="L113" s="97">
        <v>2501</v>
      </c>
      <c r="M113" s="98">
        <v>2511</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2063</v>
      </c>
      <c r="D114" s="77">
        <v>2455</v>
      </c>
      <c r="E114" s="77">
        <v>2691</v>
      </c>
      <c r="F114" s="77">
        <v>2774</v>
      </c>
      <c r="G114" s="77">
        <v>2728</v>
      </c>
      <c r="H114" s="78">
        <v>2512</v>
      </c>
      <c r="I114" s="78">
        <v>2139</v>
      </c>
      <c r="J114" s="78">
        <v>1949</v>
      </c>
      <c r="K114" s="65">
        <v>1770</v>
      </c>
      <c r="L114" s="65">
        <v>1756</v>
      </c>
      <c r="M114" s="66">
        <v>1821</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4298</v>
      </c>
      <c r="D116" s="81">
        <f t="shared" si="6"/>
        <v>5137</v>
      </c>
      <c r="E116" s="81">
        <f t="shared" si="6"/>
        <v>5680</v>
      </c>
      <c r="F116" s="81">
        <f t="shared" si="6"/>
        <v>5948</v>
      </c>
      <c r="G116" s="81">
        <f t="shared" si="6"/>
        <v>5790</v>
      </c>
      <c r="H116" s="82">
        <f t="shared" si="6"/>
        <v>5277</v>
      </c>
      <c r="I116" s="82">
        <f t="shared" si="6"/>
        <v>4752</v>
      </c>
      <c r="J116" s="82">
        <f t="shared" si="6"/>
        <v>4469</v>
      </c>
      <c r="K116" s="70">
        <f t="shared" si="6"/>
        <v>4207</v>
      </c>
      <c r="L116" s="70">
        <f t="shared" si="6"/>
        <v>4257</v>
      </c>
      <c r="M116" s="71">
        <f t="shared" si="6"/>
        <v>4332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33</v>
      </c>
      <c r="D122" s="115">
        <v>0</v>
      </c>
      <c r="E122" s="116">
        <f t="shared" ref="E122:E126" si="8">+IF(OR(C122=0,C122="-"),"",(D122/C122))</f>
        <v>0</v>
      </c>
      <c r="F122" s="137"/>
      <c r="G122" s="241" t="s">
        <v>50</v>
      </c>
      <c r="H122" s="243"/>
      <c r="I122" s="117">
        <v>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4298</v>
      </c>
      <c r="D123" s="115">
        <v>4298</v>
      </c>
      <c r="E123" s="116">
        <f t="shared" si="8"/>
        <v>1</v>
      </c>
      <c r="F123" s="137"/>
      <c r="G123" s="241" t="s">
        <v>51</v>
      </c>
      <c r="H123" s="243"/>
      <c r="I123" s="117">
        <v>18</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1</v>
      </c>
      <c r="D124" s="115">
        <v>1</v>
      </c>
      <c r="E124" s="116">
        <f t="shared" si="8"/>
        <v>1</v>
      </c>
      <c r="F124" s="137"/>
      <c r="G124" s="241" t="s">
        <v>52</v>
      </c>
      <c r="H124" s="243"/>
      <c r="I124" s="117">
        <v>1</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4332</v>
      </c>
      <c r="D127" s="118">
        <f>+SUM(D121:D126)</f>
        <v>4299</v>
      </c>
      <c r="E127" s="119">
        <f t="shared" ref="E127" si="9">+IF(C127=0,"",(D127/C127))</f>
        <v>0.99238227146814406</v>
      </c>
      <c r="F127" s="137"/>
      <c r="G127" s="246" t="s">
        <v>41</v>
      </c>
      <c r="H127" s="248"/>
      <c r="I127" s="120">
        <f>+SUM(I121:I126)</f>
        <v>20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104</v>
      </c>
      <c r="D132" s="102">
        <v>305</v>
      </c>
      <c r="E132" s="102">
        <v>299</v>
      </c>
      <c r="F132" s="102">
        <v>285</v>
      </c>
      <c r="G132" s="103">
        <v>244</v>
      </c>
      <c r="H132" s="103">
        <v>86</v>
      </c>
      <c r="I132" s="96">
        <v>0</v>
      </c>
      <c r="J132" s="103">
        <v>0</v>
      </c>
      <c r="K132" s="103">
        <v>0</v>
      </c>
      <c r="L132" s="122">
        <v>1</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37</v>
      </c>
      <c r="D133" s="77">
        <v>27</v>
      </c>
      <c r="E133" s="77">
        <v>45</v>
      </c>
      <c r="F133" s="77">
        <v>33</v>
      </c>
      <c r="G133" s="78">
        <v>23</v>
      </c>
      <c r="H133" s="78">
        <v>37</v>
      </c>
      <c r="I133" s="79">
        <v>11</v>
      </c>
      <c r="J133" s="78">
        <v>21</v>
      </c>
      <c r="K133" s="78">
        <v>27</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687</v>
      </c>
      <c r="D134" s="77">
        <v>1249</v>
      </c>
      <c r="E134" s="77">
        <v>1129</v>
      </c>
      <c r="F134" s="77">
        <v>761</v>
      </c>
      <c r="G134" s="78">
        <v>532</v>
      </c>
      <c r="H134" s="78">
        <v>436</v>
      </c>
      <c r="I134" s="79">
        <v>471</v>
      </c>
      <c r="J134" s="78">
        <v>490</v>
      </c>
      <c r="K134" s="78">
        <v>481</v>
      </c>
      <c r="L134" s="124">
        <v>622</v>
      </c>
      <c r="M134" s="125">
        <v>676</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3</v>
      </c>
      <c r="F135" s="77">
        <v>17</v>
      </c>
      <c r="G135" s="78">
        <v>10</v>
      </c>
      <c r="H135" s="78">
        <v>23</v>
      </c>
      <c r="I135" s="79">
        <v>18</v>
      </c>
      <c r="J135" s="78">
        <v>24</v>
      </c>
      <c r="K135" s="78">
        <v>12</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828</v>
      </c>
      <c r="D138" s="81">
        <f t="shared" ref="D138:I138" si="10">+SUM(D132:D137)</f>
        <v>1581</v>
      </c>
      <c r="E138" s="81">
        <f t="shared" si="10"/>
        <v>1476</v>
      </c>
      <c r="F138" s="81">
        <f t="shared" si="10"/>
        <v>1096</v>
      </c>
      <c r="G138" s="82">
        <f t="shared" si="10"/>
        <v>809</v>
      </c>
      <c r="H138" s="82">
        <f t="shared" si="10"/>
        <v>582</v>
      </c>
      <c r="I138" s="83">
        <f t="shared" si="10"/>
        <v>500</v>
      </c>
      <c r="J138" s="82">
        <f>+SUM(J132:J137)</f>
        <v>535</v>
      </c>
      <c r="K138" s="82">
        <f t="shared" ref="K138" si="11">+SUM(K132:K137)</f>
        <v>520</v>
      </c>
      <c r="L138" s="127">
        <f>+SUM(L132:L137)</f>
        <v>623</v>
      </c>
      <c r="M138" s="128">
        <f>+SUM(M132:M137)</f>
        <v>676</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23</v>
      </c>
      <c r="D144" s="102">
        <v>19</v>
      </c>
      <c r="E144" s="102">
        <v>25</v>
      </c>
      <c r="F144" s="102">
        <v>13</v>
      </c>
      <c r="G144" s="103">
        <v>12</v>
      </c>
      <c r="H144" s="103">
        <v>13</v>
      </c>
      <c r="I144" s="96">
        <v>3</v>
      </c>
      <c r="J144" s="103">
        <v>1</v>
      </c>
      <c r="K144" s="103">
        <v>11</v>
      </c>
      <c r="L144" s="122">
        <v>5</v>
      </c>
      <c r="M144" s="123">
        <v>2</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64</v>
      </c>
      <c r="D145" s="77">
        <v>45</v>
      </c>
      <c r="E145" s="77">
        <v>7</v>
      </c>
      <c r="F145" s="77">
        <v>19</v>
      </c>
      <c r="G145" s="78">
        <v>6</v>
      </c>
      <c r="H145" s="78">
        <v>19</v>
      </c>
      <c r="I145" s="79">
        <v>9</v>
      </c>
      <c r="J145" s="78">
        <v>3</v>
      </c>
      <c r="K145" s="78">
        <v>24</v>
      </c>
      <c r="L145" s="124">
        <v>3</v>
      </c>
      <c r="M145" s="125">
        <v>5</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62</v>
      </c>
      <c r="D146" s="77">
        <v>251</v>
      </c>
      <c r="E146" s="77">
        <v>201</v>
      </c>
      <c r="F146" s="77">
        <v>354</v>
      </c>
      <c r="G146" s="78">
        <v>548</v>
      </c>
      <c r="H146" s="78">
        <v>712</v>
      </c>
      <c r="I146" s="79">
        <v>786</v>
      </c>
      <c r="J146" s="78">
        <v>848</v>
      </c>
      <c r="K146" s="78">
        <v>767</v>
      </c>
      <c r="L146" s="124">
        <v>716</v>
      </c>
      <c r="M146" s="125">
        <v>590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22</v>
      </c>
      <c r="D147" s="77">
        <v>2</v>
      </c>
      <c r="E147" s="77">
        <v>7</v>
      </c>
      <c r="F147" s="77">
        <v>68</v>
      </c>
      <c r="G147" s="78">
        <v>32</v>
      </c>
      <c r="H147" s="78">
        <v>27</v>
      </c>
      <c r="I147" s="79">
        <v>30</v>
      </c>
      <c r="J147" s="78">
        <v>20</v>
      </c>
      <c r="K147" s="78">
        <v>27</v>
      </c>
      <c r="L147" s="124">
        <v>13</v>
      </c>
      <c r="M147" s="125">
        <v>1</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171</v>
      </c>
      <c r="D150" s="81">
        <f t="shared" ref="D150:I150" si="12">+SUM(D144:D149)</f>
        <v>317</v>
      </c>
      <c r="E150" s="81">
        <f t="shared" si="12"/>
        <v>240</v>
      </c>
      <c r="F150" s="81">
        <f t="shared" si="12"/>
        <v>454</v>
      </c>
      <c r="G150" s="82">
        <f t="shared" si="12"/>
        <v>598</v>
      </c>
      <c r="H150" s="82">
        <f t="shared" si="12"/>
        <v>771</v>
      </c>
      <c r="I150" s="83">
        <f t="shared" si="12"/>
        <v>828</v>
      </c>
      <c r="J150" s="82">
        <f>+SUM(J144:J149)</f>
        <v>872</v>
      </c>
      <c r="K150" s="82">
        <f t="shared" ref="K150" si="13">+SUM(K144:K149)</f>
        <v>829</v>
      </c>
      <c r="L150" s="127">
        <f>+SUM(L144:L149)</f>
        <v>737</v>
      </c>
      <c r="M150" s="128">
        <f>+SUM(M144:M149)</f>
        <v>598</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1212</v>
      </c>
      <c r="C155" s="130">
        <f>+IFERROR((VLOOKUP(A155,Hoja2!$A$2:$I$1444,4,FALSE)),"")</f>
        <v>1212</v>
      </c>
      <c r="D155" s="169" t="str">
        <f>+IFERROR((VLOOKUP(A155,Hoja2!$A$2:$I$1444,5,FALSE)),"")</f>
        <v>UNIVERSIDAD DE PAMPLONA</v>
      </c>
      <c r="E155" s="169"/>
      <c r="F155" s="169"/>
      <c r="G155" s="170"/>
      <c r="H155" s="130" t="str">
        <f>+IFERROR((VLOOKUP(A155,Hoja2!$A$2:$I$1444,6,FALSE)),"")</f>
        <v>Norte de Santander</v>
      </c>
      <c r="I155" s="130" t="str">
        <f>+IFERROR((VLOOKUP(A155,Hoja2!$A$2:$I$1444,7,FALSE)),"")</f>
        <v>Oficial</v>
      </c>
      <c r="J155" s="249" t="str">
        <f>+IFERROR((VLOOKUP(A155,Hoja2!$A$2:$I$1444,8,FALSE)),"")</f>
        <v>Universidad</v>
      </c>
      <c r="K155" s="250"/>
      <c r="L155" s="131">
        <f>+IFERROR((VLOOKUP(A155,Hoja2!$A$2:$I$1444,9,FALSE)),"")</f>
        <v>4299</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9110</v>
      </c>
      <c r="C156" s="130">
        <f>+IFERROR((VLOOKUP(A156,Hoja2!$A$2:$I$1444,4,FALSE)),"")</f>
        <v>9110</v>
      </c>
      <c r="D156" s="163" t="str">
        <f>+IFERROR((VLOOKUP(A156,Hoja2!$A$2:$I$1444,5,FALSE)),"")</f>
        <v>SERVICIO NACIONAL DE APRENDIZAJE-SENA-</v>
      </c>
      <c r="E156" s="163"/>
      <c r="F156" s="163"/>
      <c r="G156" s="164"/>
      <c r="H156" s="130" t="str">
        <f>+IFERROR((VLOOKUP(A156,Hoja2!$A$2:$I$1444,6,FALSE)),"")</f>
        <v>Bogotá, D.C.</v>
      </c>
      <c r="I156" s="130" t="str">
        <f>+IFERROR((VLOOKUP(A156,Hoja2!$A$2:$I$1444,7,FALSE)),"")</f>
        <v>Oficial</v>
      </c>
      <c r="J156" s="249" t="str">
        <f>+IFERROR((VLOOKUP(A156,Hoja2!$A$2:$I$1444,8,FALSE)),"")</f>
        <v>Institución Tecnológica</v>
      </c>
      <c r="K156" s="250"/>
      <c r="L156" s="131">
        <f>+IFERROR((VLOOKUP(A156,Hoja2!$A$2:$I$1444,9,FALSE)),"")</f>
        <v>33</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4332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blBjFiwP2717L0r0jPHsJMR7aSKlvXn9xEuw2US5ifePjFTZUmvyQkSw4uszQ1s2n2WK/klxpRJgrrkvp5TjdA==" saltValue="S039ep2P2KskW1CVbk4LH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2025-08-07T23:25:53Z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