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9D5FBED-40FF-4C9C-AA38-E4A41812928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<sst xmlns="http://schemas.openxmlformats.org/spreadsheetml/2006/main" count="22315" uniqueCount="444">
  <si>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</si>
  <si>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</si>
  <si>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</si>
  <si>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</si>
  <si>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</si>
  <si>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</si>
  <si>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</si>
  <si>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</si>
  <si>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</si>
  <si>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</si>
  <si>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</si>
  <si>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</si>
  <si>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</si>
  <si>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</si>
  <si>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</si>
  <si>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</si>
  <si>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</si>
  <si>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</si>
  <si>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</si>
  <si>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</si>
  <si>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</si>
  <si>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</si>
  <si>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</si>
  <si>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</si>
  <si>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</si>
  <si>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</si>
  <si>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</si>
  <si>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</si>
  <si>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</si>
  <si>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</si>
  <si>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</si>
  <si>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</si>
  <si>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</si>
  <si>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</si>
  <si>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</si>
  <si>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</si>
  <si>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</si>
  <si>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</si>
  <si>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</si>
  <si>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</si>
  <si>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</si>
  <si>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</si>
  <si>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</si>
  <si>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</si>
  <si>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</si>
  <si>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</si>
  <si>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</si>
  <si>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</si>
  <si>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</si>
  <si>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</si>
  <si>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</si>
  <si>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</si>
  <si>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</si>
  <si>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</si>
  <si>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</si>
  <si>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</si>
  <si>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</si>
  <si>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</si>
  <si>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</si>
  <si>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</si>
  <si>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</si>
  <si>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</si>
  <si>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</si>
  <si>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</si>
  <si>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</si>
  <si>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</si>
  <si>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</si>
  <si>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</si>
  <si>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</si>
  <si>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</si>
  <si>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</si>
  <si>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</si>
  <si>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</si>
  <si>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</si>
  <si>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</si>
  <si>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</si>
  <si>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</si>
  <si>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</si>
  <si>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</si>
  <si>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</si>
  <si>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</si>
  <si>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</si>
  <si>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</si>
  <si>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</si>
  <si>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</si>
  <si>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</si>
  <si>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</si>
  <si>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</si>
  <si>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</si>
  <si>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</si>
  <si>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</si>
  <si>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</si>
  <si>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</si>
  <si>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</si>
  <si>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</si>
  <si>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</si>
  <si>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</si>
  <si>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</si>
  <si>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</si>
  <si>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</si>
  <si>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</si>
  <si>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</si>
  <si>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</si>
  <si>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</si>
  <si>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</si>
  <si>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</si>
  <si>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</si>
  <si>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</si>
  <si>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</si>
  <si>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</si>
  <si>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</si>
  <si>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</si>
  <si>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</si>
  <si>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</si>
  <si>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</si>
  <si>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</si>
  <si>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</si>
  <si>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</si>
  <si>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</si>
  <si>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</si>
  <si>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</si>
  <si>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</si>
  <si>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</si>
  <si>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</si>
  <si>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</si>
  <si>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</si>
  <si>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</si>
  <si>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</si>
  <si>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</si>
  <si>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</si>
  <si>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</si>
  <si>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</si>
  <si>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</si>
  <si>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</si>
  <si>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</si>
  <si>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</si>
  <si>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</si>
  <si>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</si>
  <si>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</si>
  <si>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</si>
  <si>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</si>
  <si>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</si>
  <si>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</si>
  <si>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</si>
  <si>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</si>
  <si>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</si>
  <si>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</si>
  <si>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</si>
  <si>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</si>
  <si>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</si>
  <si>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</si>
  <si>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</si>
  <si>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</si>
  <si>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</si>
  <si>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</si>
  <si>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</si>
  <si>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</si>
  <si>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</si>
  <si>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</si>
  <si>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</si>
  <si>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</si>
  <si>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</si>
  <si>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</si>
  <si>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</si>
  <si>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</si>
  <si>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</si>
  <si>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</si>
  <si>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</si>
  <si>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</si>
  <si>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</si>
  <si>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</si>
  <si>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</si>
  <si>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</si>
  <si>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</si>
  <si>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</si>
  <si>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</si>
  <si>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</si>
  <si>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</si>
  <si>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</si>
  <si>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</si>
  <si>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</si>
  <si>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</si>
  <si>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</si>
  <si>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</si>
  <si>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</si>
  <si>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</si>
  <si>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</si>
  <si>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</si>
  <si>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</si>
  <si>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</si>
  <si>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</si>
  <si>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</si>
  <si>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</si>
  <si>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</si>
  <si>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</si>
  <si>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</si>
  <si>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</si>
  <si>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</si>
  <si>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</si>
  <si>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</si>
  <si>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</si>
  <si>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</si>
  <si>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</si>
  <si>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</si>
  <si>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</si>
  <si>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</si>
  <si>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</si>
  <si>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</si>
  <si>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</si>
  <si>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</si>
  <si>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</si>
  <si>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</si>
  <si>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</si>
  <si>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</si>
  <si>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</si>
  <si>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</si>
  <si>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</si>
  <si>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</si>
  <si>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</si>
  <si>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</si>
  <si>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</si>
  <si>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</si>
  <si>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</si>
  <si>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</si>
  <si>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</si>
  <si>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</si>
  <si>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</si>
  <si>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</si>
  <si>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</si>
  <si>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</si>
  <si>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</si>
  <si>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</si>
  <si>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</si>
  <si>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</si>
  <si>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</si>
  <si>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</si>
  <si>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</si>
  <si>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</si>
  <si>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</si>
  <si>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</si>
  <si>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</si>
  <si>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</si>
  <si>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</si>
  <si>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</si>
  <si>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</si>
  <si>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</si>
  <si>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</si>
  <si>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</si>
  <si>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</si>
  <si>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</si>
  <si>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</si>
  <si>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</si>
  <si>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</si>
  <si>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</si>
  <si>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</si>
  <si>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</si>
  <si>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</si>
  <si>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</si>
  <si>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</si>
  <si>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</si>
  <si>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</si>
  <si>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</si>
  <si>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</si>
  <si>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</si>
  <si>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</si>
  <si>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</si>
  <si>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</si>
  <si>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</si>
  <si>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</si>
  <si>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</si>
  <si>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</si>
  <si>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</si>
  <si>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</si>
  <si>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</si>
  <si>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</si>
  <si>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</si>
  <si>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</si>
  <si>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</si>
  <si>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</si>
  <si>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</si>
  <si>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</si>
  <si>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</si>
  <si>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</si>
  <si>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</si>
  <si>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</si>
  <si>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</si>
  <si>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</si>
  <si>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</si>
  <si>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</si>
  <si>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</si>
  <si>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</si>
  <si>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</si>
  <si>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</si>
  <si>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</si>
  <si>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</si>
  <si>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</si>
  <si>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</si>
  <si>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</si>
  <si>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</si>
  <si>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</si>
  <si>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</si>
  <si>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</si>
  <si>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</si>
  <si>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</si>
  <si>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</si>
  <si>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</si>
  <si>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</si>
  <si>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</si>
  <si>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</si>
  <si>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</si>
  <si>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</si>
  <si>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</si>
  <si>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</si>
  <si>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</si>
  <si>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</si>
  <si>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</si>
  <si>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</si>
  <si>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</si>
  <si>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</si>
  <si>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</si>
  <si>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</si>
  <si>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</si>
  <si>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</si>
  <si>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</si>
  <si>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</si>
  <si>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</si>
  <si>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</si>
  <si>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</si>
  <si>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</si>
  <si>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</si>
  <si>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</si>
  <si>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</si>
  <si>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</si>
  <si>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</si>
  <si>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</si>
  <si>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</si>
  <si>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</si>
  <si>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</si>
  <si>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</si>
  <si>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</si>
  <si>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</si>
  <si>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</si>
  <si>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</si>
  <si>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</si>
  <si>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</si>
  <si>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</si>
  <si>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</si>
  <si>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</si>
  <si>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</si>
  <si>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</si>
  <si>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</si>
  <si>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</si>
  <si>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</si>
  <si>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</si>
  <si>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</si>
  <si>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</si>
  <si>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</si>
  <si>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</si>
  <si>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</si>
  <si>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</si>
  <si>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</si>
  <si>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</si>
  <si>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</si>
  <si>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</si>
  <si>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</si>
  <si>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</si>
  <si>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</si>
  <si>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</si>
  <si>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</si>
  <si>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</si>
  <si>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</si>
  <si>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</si>
  <si>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</si>
  <si>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</si>
  <si>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</si>
  <si>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</si>
  <si>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</si>
  <si>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</si>
  <si>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</si>
  <si>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</si>
  <si>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</si>
  <si>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</si>
  <si>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</si>
  <si>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</si>
  <si>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</si>
  <si>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</si>
  <si>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</si>
  <si>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</si>
  <si>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</si>
  <si>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</si>
  <si>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</si>
  <si>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</si>
  <si>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</si>
  <si>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</si>
  <si>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</si>
  <si>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</si>
  <si>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</si>
  <si>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</si>
  <si>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</si>
  <si>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</si>
  <si>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</si>
  <si>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</si>
  <si>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</si>
  <si>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</si>
  <si>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</si>
  <si>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</si>
  <si>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</si>
  <si>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</si>
  <si>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</si>
  <si>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</si>
  <si>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</si>
  <si>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</si>
  <si>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</si>
  <si>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</si>
  <si>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</si>
  <si>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</si>
  <si>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</si>
  <si>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</si>
  <si>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</si>
  <si>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</si>
  <si>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</si>
  <si>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</si>
  <si>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</si>
  <si>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</si>
  <si>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</si>
  <si>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</si>
  <si>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</si>
  <si>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</si>
  <si>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</si>
  <si>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</si>
  <si>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</si>
  <si>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</si>
  <si>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</si>
  <si>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</si>
  <si>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</si>
  <si>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</si>
  <si>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</si>
  <si>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</si>
  <si>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</si>
  <si>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</si>
  <si>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</si>
  <si>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</si>
  <si>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VALLE DEL GUAMUEZ</t>
  </si>
  <si>
    <t>PUTUMAYO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</si>
</sst>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VALLE DEL GUAMUEZ</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86</v>
      </c>
      <c r="C10" s="138" t="s">
        <v>443</v>
      </c>
      <c r="D10" s="138">
        <v>86865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86</v>
      </c>
      <c r="B12" s="140"/>
      <c r="C12" s="139" t="str">
        <f>+C10</f>
        <v>PUTUMAYO</v>
      </c>
      <c r="D12" s="141"/>
      <c r="E12" s="139">
        <f>+D10</f>
        <v>86865</v>
      </c>
      <c r="F12" s="141"/>
      <c r="G12" s="139" t="str">
        <f>+A10</f>
        <v>VALLE DEL GUAMUEZ</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VALLE DEL GUAMUEZ</v>
      </c>
      <c r="H17" s="209" t="str">
        <f>+C12</f>
        <v>PUTUMAYO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1117</v>
      </c>
      <c r="H20" s="4">
        <f>+SUM(H21:H22)</f>
        <v>7512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1100</v>
      </c>
      <c r="H21" s="7">
        <v>7409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17</v>
      </c>
      <c r="H22" s="10">
        <v>103</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0.32738095238095238</v>
      </c>
      <c r="H23" s="13">
        <f>+M31</f>
        <v>0.21426918850135926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0.252</v>
      </c>
      <c r="H24" s="16">
        <f>+N40</f>
        <v>0.35465924895688455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0.14170884191723726</v>
      </c>
      <c r="D30" s="24">
        <v>0.10643928256395178</v>
      </c>
      <c r="E30" s="24">
        <v>6.7327309822209275E-2</v>
      </c>
      <c r="F30" s="24">
        <v>6.5758980301274625E-2</v>
      </c>
      <c r="G30" s="24">
        <v>6.3872832369942192E-2</v>
      </c>
      <c r="H30" s="25">
        <v>7.808924485125858E-2</v>
      </c>
      <c r="I30" s="25">
        <v>0.10262323436148746</v>
      </c>
      <c r="J30" s="26">
        <v>0.1490104772991851</v>
      </c>
      <c r="K30" s="26">
        <v>0.19624523320621884</v>
      </c>
      <c r="L30" s="26">
        <v>0.26548672566371684</v>
      </c>
      <c r="M30" s="27">
        <v>0.32738095238095238</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0.15217593886869815</v>
      </c>
      <c r="D31" s="29">
        <v>0.17267673238752013</v>
      </c>
      <c r="E31" s="29">
        <v>0.15502346575792902</v>
      </c>
      <c r="F31" s="29">
        <v>0.12114056319735522</v>
      </c>
      <c r="G31" s="29">
        <v>0.12544205757708607</v>
      </c>
      <c r="H31" s="30">
        <v>0.15548718544103562</v>
      </c>
      <c r="I31" s="30">
        <v>0.14779451702352706</v>
      </c>
      <c r="J31" s="31">
        <v>0.17716894977168951</v>
      </c>
      <c r="K31" s="31">
        <v>0.1855985804642111</v>
      </c>
      <c r="L31" s="31">
        <v>0.19324227174694464</v>
      </c>
      <c r="M31" s="32">
        <v>0.21426918850135926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369</v>
      </c>
      <c r="D39" s="39">
        <v>95</v>
      </c>
      <c r="E39" s="40">
        <v>0.25745257452574527</v>
      </c>
      <c r="F39" s="38">
        <v>394</v>
      </c>
      <c r="G39" s="39">
        <v>93</v>
      </c>
      <c r="H39" s="40">
        <v>0.23604060913705585</v>
      </c>
      <c r="I39" s="38">
        <v>430</v>
      </c>
      <c r="J39" s="39">
        <v>112</v>
      </c>
      <c r="K39" s="40">
        <v>0.26046511627906976</v>
      </c>
      <c r="L39" s="41">
        <v>441</v>
      </c>
      <c r="M39" s="42">
        <v>111</v>
      </c>
      <c r="N39" s="43">
        <v>0.252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3255</v>
      </c>
      <c r="D40" s="45">
        <v>933</v>
      </c>
      <c r="E40" s="46">
        <v>0.28663594470046083</v>
      </c>
      <c r="F40" s="44">
        <v>3427</v>
      </c>
      <c r="G40" s="45">
        <v>1044</v>
      </c>
      <c r="H40" s="46">
        <v>0.3046396264954771</v>
      </c>
      <c r="I40" s="44">
        <v>3397</v>
      </c>
      <c r="J40" s="45">
        <v>1088</v>
      </c>
      <c r="K40" s="46">
        <v>0.32028260229614364</v>
      </c>
      <c r="L40" s="47">
        <v>3595</v>
      </c>
      <c r="M40" s="45">
        <v>1275</v>
      </c>
      <c r="N40" s="46">
        <v>0.35465924895688455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453</v>
      </c>
      <c r="D46" s="60">
        <v>349</v>
      </c>
      <c r="E46" s="60">
        <v>258</v>
      </c>
      <c r="F46" s="60">
        <v>267</v>
      </c>
      <c r="G46" s="60">
        <v>237</v>
      </c>
      <c r="H46" s="61">
        <v>258</v>
      </c>
      <c r="I46" s="61">
        <v>358</v>
      </c>
      <c r="J46" s="62">
        <v>521</v>
      </c>
      <c r="K46" s="62">
        <v>672</v>
      </c>
      <c r="L46" s="62">
        <v>909</v>
      </c>
      <c r="M46" s="63">
        <v>1117</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28</v>
      </c>
      <c r="D47" s="45">
        <v>20</v>
      </c>
      <c r="E47" s="45">
        <v>17</v>
      </c>
      <c r="F47" s="45">
        <v>33</v>
      </c>
      <c r="G47" s="45">
        <v>28</v>
      </c>
      <c r="H47" s="64">
        <v>21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481</v>
      </c>
      <c r="D48" s="68">
        <f t="shared" ref="D48:L48" si="0">+SUM(D46:D47)</f>
        <v>369</v>
      </c>
      <c r="E48" s="68">
        <f t="shared" si="0"/>
        <v>275</v>
      </c>
      <c r="F48" s="68">
        <f t="shared" si="0"/>
        <v>300</v>
      </c>
      <c r="G48" s="68">
        <f t="shared" si="0"/>
        <v>265</v>
      </c>
      <c r="H48" s="69">
        <f t="shared" si="0"/>
        <v>279</v>
      </c>
      <c r="I48" s="69">
        <f t="shared" si="0"/>
        <v>358</v>
      </c>
      <c r="J48" s="70">
        <f t="shared" si="0"/>
        <v>521</v>
      </c>
      <c r="K48" s="70">
        <f t="shared" si="0"/>
        <v>672</v>
      </c>
      <c r="L48" s="70">
        <f t="shared" si="0"/>
        <v>909</v>
      </c>
      <c r="M48" s="71">
        <f>+SUM(M46:M47)</f>
        <v>1117</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476</v>
      </c>
      <c r="D53" s="60">
        <v>362</v>
      </c>
      <c r="E53" s="60">
        <v>231</v>
      </c>
      <c r="F53" s="60">
        <v>227</v>
      </c>
      <c r="G53" s="60">
        <v>221</v>
      </c>
      <c r="H53" s="61">
        <v>273</v>
      </c>
      <c r="I53" s="61">
        <v>356</v>
      </c>
      <c r="J53" s="62">
        <v>512</v>
      </c>
      <c r="K53" s="62">
        <v>669</v>
      </c>
      <c r="L53" s="62">
        <v>900</v>
      </c>
      <c r="M53" s="63">
        <v>1100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5</v>
      </c>
      <c r="D54" s="45">
        <v>7</v>
      </c>
      <c r="E54" s="45">
        <v>44</v>
      </c>
      <c r="F54" s="45">
        <v>73</v>
      </c>
      <c r="G54" s="45">
        <v>44</v>
      </c>
      <c r="H54" s="64">
        <v>6</v>
      </c>
      <c r="I54" s="64">
        <v>2</v>
      </c>
      <c r="J54" s="65">
        <v>9</v>
      </c>
      <c r="K54" s="65">
        <v>3</v>
      </c>
      <c r="L54" s="65">
        <v>9</v>
      </c>
      <c r="M54" s="66">
        <v>17</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481</v>
      </c>
      <c r="D55" s="68">
        <f t="shared" ref="D55:M55" si="1">+SUM(D53:D54)</f>
        <v>369</v>
      </c>
      <c r="E55" s="68">
        <f t="shared" si="1"/>
        <v>275</v>
      </c>
      <c r="F55" s="68">
        <f t="shared" si="1"/>
        <v>300</v>
      </c>
      <c r="G55" s="68">
        <f t="shared" si="1"/>
        <v>265</v>
      </c>
      <c r="H55" s="69">
        <f t="shared" si="1"/>
        <v>279</v>
      </c>
      <c r="I55" s="69">
        <f t="shared" si="1"/>
        <v>358</v>
      </c>
      <c r="J55" s="70">
        <f t="shared" si="1"/>
        <v>521</v>
      </c>
      <c r="K55" s="70">
        <f t="shared" si="1"/>
        <v>672</v>
      </c>
      <c r="L55" s="70">
        <f t="shared" si="1"/>
        <v>909</v>
      </c>
      <c r="M55" s="71">
        <f t="shared" si="1"/>
        <v>1117</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57</v>
      </c>
      <c r="D61" s="77">
        <v>145</v>
      </c>
      <c r="E61" s="77">
        <v>11</v>
      </c>
      <c r="F61" s="77">
        <v>11</v>
      </c>
      <c r="G61" s="77">
        <v>12</v>
      </c>
      <c r="H61" s="78">
        <v>16</v>
      </c>
      <c r="I61" s="78">
        <v>25</v>
      </c>
      <c r="J61" s="79">
        <v>46</v>
      </c>
      <c r="K61" s="65">
        <v>70</v>
      </c>
      <c r="L61" s="65">
        <v>144</v>
      </c>
      <c r="M61" s="66">
        <v>103</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419</v>
      </c>
      <c r="D62" s="77">
        <v>217</v>
      </c>
      <c r="E62" s="77">
        <v>220</v>
      </c>
      <c r="F62" s="77">
        <v>216</v>
      </c>
      <c r="G62" s="77">
        <v>209</v>
      </c>
      <c r="H62" s="78">
        <v>257</v>
      </c>
      <c r="I62" s="78">
        <v>331</v>
      </c>
      <c r="J62" s="79">
        <v>466</v>
      </c>
      <c r="K62" s="65">
        <v>599</v>
      </c>
      <c r="L62" s="65">
        <v>756</v>
      </c>
      <c r="M62" s="66">
        <v>997</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5</v>
      </c>
      <c r="D63" s="77">
        <v>4</v>
      </c>
      <c r="E63" s="77">
        <v>5</v>
      </c>
      <c r="F63" s="77">
        <v>7</v>
      </c>
      <c r="G63" s="77">
        <v>3</v>
      </c>
      <c r="H63" s="78">
        <v>3</v>
      </c>
      <c r="I63" s="78">
        <v>2</v>
      </c>
      <c r="J63" s="79">
        <v>7</v>
      </c>
      <c r="K63" s="65">
        <v>2</v>
      </c>
      <c r="L63" s="65">
        <v>8</v>
      </c>
      <c r="M63" s="66">
        <v>10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3</v>
      </c>
      <c r="E64" s="77">
        <v>39</v>
      </c>
      <c r="F64" s="77">
        <v>66</v>
      </c>
      <c r="G64" s="77">
        <v>41</v>
      </c>
      <c r="H64" s="78">
        <v>3</v>
      </c>
      <c r="I64" s="78">
        <v>0</v>
      </c>
      <c r="J64" s="79">
        <v>2</v>
      </c>
      <c r="K64" s="65">
        <v>1</v>
      </c>
      <c r="L64" s="65">
        <v>1</v>
      </c>
      <c r="M64" s="66">
        <v>7</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481</v>
      </c>
      <c r="D66" s="81">
        <f t="shared" ref="D66:M66" si="2">+SUM(D60:D65)</f>
        <v>369</v>
      </c>
      <c r="E66" s="81">
        <f t="shared" si="2"/>
        <v>275</v>
      </c>
      <c r="F66" s="81">
        <f t="shared" si="2"/>
        <v>300</v>
      </c>
      <c r="G66" s="81">
        <f t="shared" si="2"/>
        <v>265</v>
      </c>
      <c r="H66" s="82">
        <f t="shared" si="2"/>
        <v>279</v>
      </c>
      <c r="I66" s="82">
        <f t="shared" si="2"/>
        <v>358</v>
      </c>
      <c r="J66" s="83">
        <f t="shared" si="2"/>
        <v>521</v>
      </c>
      <c r="K66" s="70">
        <f t="shared" si="2"/>
        <v>672</v>
      </c>
      <c r="L66" s="70">
        <f t="shared" si="2"/>
        <v>909</v>
      </c>
      <c r="M66" s="71">
        <f t="shared" si="2"/>
        <v>1117</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50</v>
      </c>
      <c r="D71" s="73">
        <v>15</v>
      </c>
      <c r="E71" s="73">
        <v>16</v>
      </c>
      <c r="F71" s="73">
        <v>21</v>
      </c>
      <c r="G71" s="73">
        <v>12</v>
      </c>
      <c r="H71" s="74">
        <v>14</v>
      </c>
      <c r="I71" s="74">
        <v>20</v>
      </c>
      <c r="J71" s="75">
        <v>31</v>
      </c>
      <c r="K71" s="62">
        <v>48</v>
      </c>
      <c r="L71" s="62">
        <v>54</v>
      </c>
      <c r="M71" s="63">
        <v>100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2</v>
      </c>
      <c r="H72" s="78">
        <v>4</v>
      </c>
      <c r="I72" s="78">
        <v>6</v>
      </c>
      <c r="J72" s="79">
        <v>5</v>
      </c>
      <c r="K72" s="65">
        <v>7</v>
      </c>
      <c r="L72" s="65">
        <v>9</v>
      </c>
      <c r="M72" s="66">
        <v>7</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38</v>
      </c>
      <c r="D73" s="77">
        <v>25</v>
      </c>
      <c r="E73" s="77">
        <v>71</v>
      </c>
      <c r="F73" s="77">
        <v>109</v>
      </c>
      <c r="G73" s="77">
        <v>74</v>
      </c>
      <c r="H73" s="78">
        <v>46</v>
      </c>
      <c r="I73" s="78">
        <v>41</v>
      </c>
      <c r="J73" s="79">
        <v>74</v>
      </c>
      <c r="K73" s="65">
        <v>90</v>
      </c>
      <c r="L73" s="65">
        <v>133</v>
      </c>
      <c r="M73" s="66">
        <v>202</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1</v>
      </c>
      <c r="F74" s="77">
        <v>1</v>
      </c>
      <c r="G74" s="77">
        <v>5</v>
      </c>
      <c r="H74" s="78">
        <v>2</v>
      </c>
      <c r="I74" s="78">
        <v>7</v>
      </c>
      <c r="J74" s="79">
        <v>8</v>
      </c>
      <c r="K74" s="65">
        <v>12</v>
      </c>
      <c r="L74" s="65">
        <v>11</v>
      </c>
      <c r="M74" s="66">
        <v>8</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105</v>
      </c>
      <c r="D75" s="77">
        <v>48</v>
      </c>
      <c r="E75" s="77">
        <v>53</v>
      </c>
      <c r="F75" s="77">
        <v>53</v>
      </c>
      <c r="G75" s="77">
        <v>62</v>
      </c>
      <c r="H75" s="78">
        <v>79</v>
      </c>
      <c r="I75" s="78">
        <v>95</v>
      </c>
      <c r="J75" s="79">
        <v>149</v>
      </c>
      <c r="K75" s="65">
        <v>193</v>
      </c>
      <c r="L75" s="65">
        <v>195</v>
      </c>
      <c r="M75" s="66">
        <v>193</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107</v>
      </c>
      <c r="D76" s="77">
        <v>142</v>
      </c>
      <c r="E76" s="77">
        <v>43</v>
      </c>
      <c r="F76" s="77">
        <v>42</v>
      </c>
      <c r="G76" s="77">
        <v>41</v>
      </c>
      <c r="H76" s="78">
        <v>48</v>
      </c>
      <c r="I76" s="78">
        <v>93</v>
      </c>
      <c r="J76" s="79">
        <v>150</v>
      </c>
      <c r="K76" s="65">
        <v>194</v>
      </c>
      <c r="L76" s="65">
        <v>236</v>
      </c>
      <c r="M76" s="66">
        <v>285</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181</v>
      </c>
      <c r="D77" s="77">
        <v>139</v>
      </c>
      <c r="E77" s="77">
        <v>91</v>
      </c>
      <c r="F77" s="77">
        <v>74</v>
      </c>
      <c r="G77" s="77">
        <v>69</v>
      </c>
      <c r="H77" s="78">
        <v>86</v>
      </c>
      <c r="I77" s="78">
        <v>96</v>
      </c>
      <c r="J77" s="79">
        <v>104</v>
      </c>
      <c r="K77" s="65">
        <v>125</v>
      </c>
      <c r="L77" s="65">
        <v>258</v>
      </c>
      <c r="M77" s="66">
        <v>271</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3</v>
      </c>
      <c r="L79" s="90">
        <v>13</v>
      </c>
      <c r="M79" s="91">
        <v>51</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481</v>
      </c>
      <c r="D80" s="81">
        <f t="shared" ref="D80:M80" si="3">+SUM(D71:D79)</f>
        <v>369</v>
      </c>
      <c r="E80" s="81">
        <f t="shared" si="3"/>
        <v>275</v>
      </c>
      <c r="F80" s="81">
        <f t="shared" si="3"/>
        <v>300</v>
      </c>
      <c r="G80" s="81">
        <f t="shared" si="3"/>
        <v>265</v>
      </c>
      <c r="H80" s="82">
        <f t="shared" si="3"/>
        <v>279</v>
      </c>
      <c r="I80" s="82">
        <f t="shared" si="3"/>
        <v>358</v>
      </c>
      <c r="J80" s="83">
        <f t="shared" si="3"/>
        <v>521</v>
      </c>
      <c r="K80" s="70">
        <f t="shared" si="3"/>
        <v>672</v>
      </c>
      <c r="L80" s="70">
        <f t="shared" si="3"/>
        <v>909</v>
      </c>
      <c r="M80" s="71">
        <f t="shared" si="3"/>
        <v>1117</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46</v>
      </c>
      <c r="F86" s="79">
        <v>41</v>
      </c>
      <c r="G86" s="79">
        <v>72</v>
      </c>
      <c r="H86" s="65">
        <v>90</v>
      </c>
      <c r="I86" s="65">
        <v>133</v>
      </c>
      <c r="J86" s="66">
        <v>202</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4</v>
      </c>
      <c r="F87" s="79">
        <v>4</v>
      </c>
      <c r="G87" s="79">
        <v>5</v>
      </c>
      <c r="H87" s="65">
        <v>4</v>
      </c>
      <c r="I87" s="65">
        <v>7</v>
      </c>
      <c r="J87" s="66">
        <v>11</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80</v>
      </c>
      <c r="F88" s="79">
        <v>97</v>
      </c>
      <c r="G88" s="79">
        <v>152</v>
      </c>
      <c r="H88" s="65">
        <v>197</v>
      </c>
      <c r="I88" s="65">
        <v>198</v>
      </c>
      <c r="J88" s="66">
        <v>194</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37</v>
      </c>
      <c r="F89" s="79">
        <v>76</v>
      </c>
      <c r="G89" s="79">
        <v>114</v>
      </c>
      <c r="H89" s="65">
        <v>140</v>
      </c>
      <c r="I89" s="65">
        <v>180</v>
      </c>
      <c r="J89" s="66">
        <v>231</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1</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1</v>
      </c>
      <c r="G91" s="79">
        <v>1</v>
      </c>
      <c r="H91" s="65">
        <v>3</v>
      </c>
      <c r="I91" s="65">
        <v>8</v>
      </c>
      <c r="J91" s="66">
        <v>12</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86</v>
      </c>
      <c r="F92" s="79">
        <v>98</v>
      </c>
      <c r="G92" s="79">
        <v>107</v>
      </c>
      <c r="H92" s="65">
        <v>133</v>
      </c>
      <c r="I92" s="65">
        <v>265</v>
      </c>
      <c r="J92" s="66">
        <v>274</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14</v>
      </c>
      <c r="F93" s="79">
        <v>20</v>
      </c>
      <c r="G93" s="79">
        <v>32</v>
      </c>
      <c r="H93" s="65">
        <v>49</v>
      </c>
      <c r="I93" s="65">
        <v>55</v>
      </c>
      <c r="J93" s="66">
        <v>101</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12</v>
      </c>
      <c r="F94" s="79">
        <v>21</v>
      </c>
      <c r="G94" s="79">
        <v>36</v>
      </c>
      <c r="H94" s="65">
        <v>54</v>
      </c>
      <c r="I94" s="65">
        <v>59</v>
      </c>
      <c r="J94" s="66">
        <v>47</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2</v>
      </c>
      <c r="H95" s="65">
        <v>2</v>
      </c>
      <c r="I95" s="65">
        <v>4</v>
      </c>
      <c r="J95" s="66">
        <v>44</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279</v>
      </c>
      <c r="F96" s="83">
        <f t="shared" si="4"/>
        <v>358</v>
      </c>
      <c r="G96" s="83">
        <f t="shared" si="4"/>
        <v>521</v>
      </c>
      <c r="H96" s="70">
        <f t="shared" si="4"/>
        <v>672</v>
      </c>
      <c r="I96" s="70">
        <f t="shared" si="4"/>
        <v>909</v>
      </c>
      <c r="J96" s="71">
        <f t="shared" si="4"/>
        <v>1117</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26</v>
      </c>
      <c r="D102" s="102">
        <v>128</v>
      </c>
      <c r="E102" s="102">
        <v>38</v>
      </c>
      <c r="F102" s="102">
        <v>64</v>
      </c>
      <c r="G102" s="102">
        <v>37</v>
      </c>
      <c r="H102" s="103">
        <v>2</v>
      </c>
      <c r="I102" s="103">
        <v>1</v>
      </c>
      <c r="J102" s="103">
        <v>1</v>
      </c>
      <c r="K102" s="97">
        <v>2</v>
      </c>
      <c r="L102" s="97">
        <v>102</v>
      </c>
      <c r="M102" s="98">
        <v>38</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440</v>
      </c>
      <c r="D103" s="77">
        <v>227</v>
      </c>
      <c r="E103" s="77">
        <v>210</v>
      </c>
      <c r="F103" s="77">
        <v>211</v>
      </c>
      <c r="G103" s="77">
        <v>196</v>
      </c>
      <c r="H103" s="78">
        <v>177</v>
      </c>
      <c r="I103" s="78">
        <v>152</v>
      </c>
      <c r="J103" s="78">
        <v>224</v>
      </c>
      <c r="K103" s="65">
        <v>117</v>
      </c>
      <c r="L103" s="65">
        <v>77</v>
      </c>
      <c r="M103" s="66">
        <v>125</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15</v>
      </c>
      <c r="D104" s="77">
        <v>14</v>
      </c>
      <c r="E104" s="77">
        <v>27</v>
      </c>
      <c r="F104" s="77">
        <v>25</v>
      </c>
      <c r="G104" s="77">
        <v>32</v>
      </c>
      <c r="H104" s="78">
        <v>100</v>
      </c>
      <c r="I104" s="78">
        <v>205</v>
      </c>
      <c r="J104" s="78">
        <v>296</v>
      </c>
      <c r="K104" s="65">
        <v>553</v>
      </c>
      <c r="L104" s="65">
        <v>730</v>
      </c>
      <c r="M104" s="66">
        <v>954</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481</v>
      </c>
      <c r="D107" s="81">
        <f t="shared" ref="D107:M107" si="5">+SUM(D102:D106)</f>
        <v>369</v>
      </c>
      <c r="E107" s="81">
        <f t="shared" si="5"/>
        <v>275</v>
      </c>
      <c r="F107" s="81">
        <f t="shared" si="5"/>
        <v>300</v>
      </c>
      <c r="G107" s="81">
        <f t="shared" si="5"/>
        <v>265</v>
      </c>
      <c r="H107" s="82">
        <f t="shared" si="5"/>
        <v>279</v>
      </c>
      <c r="I107" s="82">
        <f t="shared" si="5"/>
        <v>358</v>
      </c>
      <c r="J107" s="82">
        <f t="shared" si="5"/>
        <v>521</v>
      </c>
      <c r="K107" s="70">
        <f t="shared" si="5"/>
        <v>672</v>
      </c>
      <c r="L107" s="70">
        <f t="shared" si="5"/>
        <v>909</v>
      </c>
      <c r="M107" s="71">
        <f t="shared" si="5"/>
        <v>1117</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173</v>
      </c>
      <c r="D113" s="108">
        <v>153</v>
      </c>
      <c r="E113" s="108">
        <v>107</v>
      </c>
      <c r="F113" s="108">
        <v>124</v>
      </c>
      <c r="G113" s="108">
        <v>108</v>
      </c>
      <c r="H113" s="109">
        <v>106</v>
      </c>
      <c r="I113" s="109">
        <v>130</v>
      </c>
      <c r="J113" s="97">
        <v>156</v>
      </c>
      <c r="K113" s="97">
        <v>187</v>
      </c>
      <c r="L113" s="97">
        <v>266</v>
      </c>
      <c r="M113" s="98">
        <v>325</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308</v>
      </c>
      <c r="D114" s="77">
        <v>216</v>
      </c>
      <c r="E114" s="77">
        <v>168</v>
      </c>
      <c r="F114" s="77">
        <v>176</v>
      </c>
      <c r="G114" s="77">
        <v>157</v>
      </c>
      <c r="H114" s="78">
        <v>173</v>
      </c>
      <c r="I114" s="78">
        <v>228</v>
      </c>
      <c r="J114" s="78">
        <v>365</v>
      </c>
      <c r="K114" s="65">
        <v>485</v>
      </c>
      <c r="L114" s="65">
        <v>643</v>
      </c>
      <c r="M114" s="66">
        <v>792</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481</v>
      </c>
      <c r="D116" s="81">
        <f t="shared" si="6"/>
        <v>369</v>
      </c>
      <c r="E116" s="81">
        <f t="shared" si="6"/>
        <v>275</v>
      </c>
      <c r="F116" s="81">
        <f t="shared" si="6"/>
        <v>300</v>
      </c>
      <c r="G116" s="81">
        <f t="shared" si="6"/>
        <v>265</v>
      </c>
      <c r="H116" s="82">
        <f t="shared" si="6"/>
        <v>279</v>
      </c>
      <c r="I116" s="82">
        <f t="shared" si="6"/>
        <v>358</v>
      </c>
      <c r="J116" s="82">
        <f t="shared" si="6"/>
        <v>521</v>
      </c>
      <c r="K116" s="70">
        <f t="shared" si="6"/>
        <v>672</v>
      </c>
      <c r="L116" s="70">
        <f t="shared" si="6"/>
        <v>909</v>
      </c>
      <c r="M116" s="71">
        <f t="shared" si="6"/>
        <v>1117</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103</v>
      </c>
      <c r="D122" s="115">
        <v>77</v>
      </c>
      <c r="E122" s="116">
        <f t="shared" ref="E122:E126" si="8">+IF(OR(C122=0,C122="-"),"",(D122/C122))</f>
        <v>0.74757281553398058</v>
      </c>
      <c r="F122" s="137"/>
      <c r="G122" s="241" t="s">
        <v>50</v>
      </c>
      <c r="H122" s="243"/>
      <c r="I122" s="117">
        <v>15</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997</v>
      </c>
      <c r="D123" s="115">
        <v>985</v>
      </c>
      <c r="E123" s="116">
        <f t="shared" si="8"/>
        <v>0.98796389167502507</v>
      </c>
      <c r="F123" s="137"/>
      <c r="G123" s="241" t="s">
        <v>51</v>
      </c>
      <c r="H123" s="243"/>
      <c r="I123" s="117">
        <v>33</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10</v>
      </c>
      <c r="D124" s="115">
        <v>10</v>
      </c>
      <c r="E124" s="116">
        <f t="shared" si="8"/>
        <v>1</v>
      </c>
      <c r="F124" s="137"/>
      <c r="G124" s="241" t="s">
        <v>52</v>
      </c>
      <c r="H124" s="243"/>
      <c r="I124" s="117">
        <v>6</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7</v>
      </c>
      <c r="D125" s="115">
        <v>7</v>
      </c>
      <c r="E125" s="116">
        <f t="shared" si="8"/>
        <v>1</v>
      </c>
      <c r="F125" s="137"/>
      <c r="G125" s="241" t="s">
        <v>53</v>
      </c>
      <c r="H125" s="243"/>
      <c r="I125" s="117">
        <v>3</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1117</v>
      </c>
      <c r="D127" s="118">
        <f>+SUM(D121:D126)</f>
        <v>1079</v>
      </c>
      <c r="E127" s="119">
        <f t="shared" ref="E127" si="9">+IF(C127=0,"",(D127/C127))</f>
        <v>0.9659803043867502</v>
      </c>
      <c r="F127" s="137"/>
      <c r="G127" s="246" t="s">
        <v>41</v>
      </c>
      <c r="H127" s="248"/>
      <c r="I127" s="120">
        <f>+SUM(I121:I126)</f>
        <v>57</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15</v>
      </c>
      <c r="D133" s="77">
        <v>6</v>
      </c>
      <c r="E133" s="77">
        <v>5</v>
      </c>
      <c r="F133" s="77">
        <v>4</v>
      </c>
      <c r="G133" s="78">
        <v>6</v>
      </c>
      <c r="H133" s="78">
        <v>6</v>
      </c>
      <c r="I133" s="79">
        <v>8</v>
      </c>
      <c r="J133" s="78">
        <v>23</v>
      </c>
      <c r="K133" s="78">
        <v>25</v>
      </c>
      <c r="L133" s="124">
        <v>29</v>
      </c>
      <c r="M133" s="125">
        <v>21</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205</v>
      </c>
      <c r="D134" s="77">
        <v>57</v>
      </c>
      <c r="E134" s="77">
        <v>67</v>
      </c>
      <c r="F134" s="77">
        <v>57</v>
      </c>
      <c r="G134" s="78">
        <v>40</v>
      </c>
      <c r="H134" s="78">
        <v>105</v>
      </c>
      <c r="I134" s="79">
        <v>140</v>
      </c>
      <c r="J134" s="78">
        <v>133</v>
      </c>
      <c r="K134" s="78">
        <v>121</v>
      </c>
      <c r="L134" s="124">
        <v>186</v>
      </c>
      <c r="M134" s="125">
        <v>323</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2</v>
      </c>
      <c r="D135" s="77">
        <v>0</v>
      </c>
      <c r="E135" s="77">
        <v>1</v>
      </c>
      <c r="F135" s="77">
        <v>1</v>
      </c>
      <c r="G135" s="78">
        <v>0</v>
      </c>
      <c r="H135" s="78">
        <v>2</v>
      </c>
      <c r="I135" s="79">
        <v>1</v>
      </c>
      <c r="J135" s="78">
        <v>3</v>
      </c>
      <c r="K135" s="78">
        <v>2</v>
      </c>
      <c r="L135" s="124">
        <v>4</v>
      </c>
      <c r="M135" s="125">
        <v>6</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1</v>
      </c>
      <c r="E136" s="77">
        <v>0</v>
      </c>
      <c r="F136" s="77">
        <v>0</v>
      </c>
      <c r="G136" s="78">
        <v>1</v>
      </c>
      <c r="H136" s="78">
        <v>0</v>
      </c>
      <c r="I136" s="79">
        <v>0</v>
      </c>
      <c r="J136" s="78">
        <v>2</v>
      </c>
      <c r="K136" s="78">
        <v>0</v>
      </c>
      <c r="L136" s="124">
        <v>0</v>
      </c>
      <c r="M136" s="125">
        <v>5</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222</v>
      </c>
      <c r="D138" s="81">
        <f t="shared" ref="D138:I138" si="10">+SUM(D132:D137)</f>
        <v>64</v>
      </c>
      <c r="E138" s="81">
        <f t="shared" si="10"/>
        <v>73</v>
      </c>
      <c r="F138" s="81">
        <f t="shared" si="10"/>
        <v>63</v>
      </c>
      <c r="G138" s="82">
        <f t="shared" si="10"/>
        <v>47</v>
      </c>
      <c r="H138" s="82">
        <f t="shared" si="10"/>
        <v>113</v>
      </c>
      <c r="I138" s="83">
        <f t="shared" si="10"/>
        <v>149</v>
      </c>
      <c r="J138" s="82">
        <f>+SUM(J132:J137)</f>
        <v>161</v>
      </c>
      <c r="K138" s="82">
        <f t="shared" ref="K138" si="11">+SUM(K132:K137)</f>
        <v>148</v>
      </c>
      <c r="L138" s="127">
        <f>+SUM(L132:L137)</f>
        <v>219</v>
      </c>
      <c r="M138" s="128">
        <f>+SUM(M132:M137)</f>
        <v>355</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81</v>
      </c>
      <c r="D145" s="77">
        <v>13</v>
      </c>
      <c r="E145" s="77">
        <v>0</v>
      </c>
      <c r="F145" s="77">
        <v>1</v>
      </c>
      <c r="G145" s="78">
        <v>5</v>
      </c>
      <c r="H145" s="78">
        <v>0</v>
      </c>
      <c r="I145" s="79">
        <v>1</v>
      </c>
      <c r="J145" s="78">
        <v>3</v>
      </c>
      <c r="K145" s="78">
        <v>1</v>
      </c>
      <c r="L145" s="124">
        <v>2</v>
      </c>
      <c r="M145" s="125">
        <v>27</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5</v>
      </c>
      <c r="D146" s="77">
        <v>66</v>
      </c>
      <c r="E146" s="77">
        <v>15</v>
      </c>
      <c r="F146" s="77">
        <v>15</v>
      </c>
      <c r="G146" s="78">
        <v>39</v>
      </c>
      <c r="H146" s="78">
        <v>27</v>
      </c>
      <c r="I146" s="79">
        <v>25</v>
      </c>
      <c r="J146" s="78">
        <v>13</v>
      </c>
      <c r="K146" s="78">
        <v>20</v>
      </c>
      <c r="L146" s="124">
        <v>23</v>
      </c>
      <c r="M146" s="125">
        <v>49</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2</v>
      </c>
      <c r="D147" s="77">
        <v>1</v>
      </c>
      <c r="E147" s="77">
        <v>0</v>
      </c>
      <c r="F147" s="77">
        <v>2</v>
      </c>
      <c r="G147" s="78">
        <v>1</v>
      </c>
      <c r="H147" s="78">
        <v>2</v>
      </c>
      <c r="I147" s="79">
        <v>2</v>
      </c>
      <c r="J147" s="78">
        <v>5</v>
      </c>
      <c r="K147" s="78">
        <v>2</v>
      </c>
      <c r="L147" s="124">
        <v>4</v>
      </c>
      <c r="M147" s="125">
        <v>3</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48</v>
      </c>
      <c r="H148" s="78">
        <v>1</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88</v>
      </c>
      <c r="D150" s="81">
        <f t="shared" ref="D150:I150" si="12">+SUM(D144:D149)</f>
        <v>80</v>
      </c>
      <c r="E150" s="81">
        <f t="shared" si="12"/>
        <v>15</v>
      </c>
      <c r="F150" s="81">
        <f t="shared" si="12"/>
        <v>18</v>
      </c>
      <c r="G150" s="82">
        <f t="shared" si="12"/>
        <v>93</v>
      </c>
      <c r="H150" s="82">
        <f t="shared" si="12"/>
        <v>30</v>
      </c>
      <c r="I150" s="83">
        <f t="shared" si="12"/>
        <v>28</v>
      </c>
      <c r="J150" s="82">
        <f>+SUM(J144:J149)</f>
        <v>21</v>
      </c>
      <c r="K150" s="82">
        <f t="shared" ref="K150" si="13">+SUM(K144:K149)</f>
        <v>23</v>
      </c>
      <c r="L150" s="127">
        <f>+SUM(L144:L149)</f>
        <v>29</v>
      </c>
      <c r="M150" s="128">
        <f>+SUM(M144:M149)</f>
        <v>79</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2102</v>
      </c>
      <c r="C155" s="130">
        <f>+IFERROR((VLOOKUP(A155,Hoja2!$A$2:$I$1444,4,FALSE)),"")</f>
        <v>2102</v>
      </c>
      <c r="D155" s="169" t="str">
        <f>+IFERROR((VLOOKUP(A155,Hoja2!$A$2:$I$1444,5,FALSE)),"")</f>
        <v>UNIVERSIDAD NACIONAL ABIERTA Y A DISTANCIA UNAD</v>
      </c>
      <c r="E155" s="169"/>
      <c r="F155" s="169"/>
      <c r="G155" s="170"/>
      <c r="H155" s="130" t="str">
        <f>+IFERROR((VLOOKUP(A155,Hoja2!$A$2:$I$1444,6,FALSE)),"")</f>
        <v>Bogotá, D.C.</v>
      </c>
      <c r="I155" s="130" t="str">
        <f>+IFERROR((VLOOKUP(A155,Hoja2!$A$2:$I$1444,7,FALSE)),"")</f>
        <v>Oficial</v>
      </c>
      <c r="J155" s="249" t="str">
        <f>+IFERROR((VLOOKUP(A155,Hoja2!$A$2:$I$1444,8,FALSE)),"")</f>
        <v>Universidad</v>
      </c>
      <c r="K155" s="250"/>
      <c r="L155" s="131">
        <f>+IFERROR((VLOOKUP(A155,Hoja2!$A$2:$I$1444,9,FALSE)),"")</f>
        <v>1079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3115</v>
      </c>
      <c r="C156" s="130">
        <f>+IFERROR((VLOOKUP(A156,Hoja2!$A$2:$I$1444,4,FALSE)),"")</f>
        <v>3115</v>
      </c>
      <c r="D156" s="163" t="str">
        <f>+IFERROR((VLOOKUP(A156,Hoja2!$A$2:$I$1444,5,FALSE)),"")</f>
        <v>INSTITUTO TECNOLOGICO DEL PUTUMAYO</v>
      </c>
      <c r="E156" s="163"/>
      <c r="F156" s="163"/>
      <c r="G156" s="164"/>
      <c r="H156" s="130" t="str">
        <f>+IFERROR((VLOOKUP(A156,Hoja2!$A$2:$I$1444,6,FALSE)),"")</f>
        <v>Putumayo</v>
      </c>
      <c r="I156" s="130" t="str">
        <f>+IFERROR((VLOOKUP(A156,Hoja2!$A$2:$I$1444,7,FALSE)),"")</f>
        <v>Oficial</v>
      </c>
      <c r="J156" s="249" t="str">
        <f>+IFERROR((VLOOKUP(A156,Hoja2!$A$2:$I$1444,8,FALSE)),"")</f>
        <v>Institución Tecnológica</v>
      </c>
      <c r="K156" s="250"/>
      <c r="L156" s="131">
        <f>+IFERROR((VLOOKUP(A156,Hoja2!$A$2:$I$1444,9,FALSE)),"")</f>
        <v>36</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9929</v>
      </c>
      <c r="C157" s="130">
        <f>+IFERROR((VLOOKUP(A157,Hoja2!$A$2:$I$1444,4,FALSE)),"")</f>
        <v>9929</v>
      </c>
      <c r="D157" s="163" t="str">
        <f>+IFERROR((VLOOKUP(A157,Hoja2!$A$2:$I$1444,5,FALSE)),"")</f>
        <v>UNIVERSIDAD AUTÓNOMA INDÍGENA INTERCULTURAL - UAIIN</v>
      </c>
      <c r="E157" s="163"/>
      <c r="F157" s="163"/>
      <c r="G157" s="164"/>
      <c r="H157" s="130" t="str">
        <f>+IFERROR((VLOOKUP(A157,Hoja2!$A$2:$I$1444,6,FALSE)),"")</f>
        <v>Cauca</v>
      </c>
      <c r="I157" s="130" t="str">
        <f>+IFERROR((VLOOKUP(A157,Hoja2!$A$2:$I$1444,7,FALSE)),"")</f>
        <v>Oficial</v>
      </c>
      <c r="J157" s="249" t="str">
        <f>+IFERROR((VLOOKUP(A157,Hoja2!$A$2:$I$1444,8,FALSE)),"")</f>
        <v>Universidad</v>
      </c>
      <c r="K157" s="250"/>
      <c r="L157" s="131">
        <f>+IFERROR((VLOOKUP(A157,Hoja2!$A$2:$I$1444,9,FALSE)),"")</f>
        <v>2</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1117</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8IclAOHiiBrPOsr5l7mr6RBXbKJZku8OJu3HO9pDjtjiUvJ6TqVhPzs3GGeuHq775TKmY7kvY3RZXCG2jpo4Q==" saltValue="iLEAZYA8lse5Un69wWvZI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3</v>
      </c>
      <c r="B1406">
        <v>86865</v>
      </c>
      <c r="C1406">
        <v>9929</v>
      </c>
      <c r="D1406">
        <v>9929</v>
      </c>
      <c r="E1406" t="s">
        <v>194</v>
      </c>
      <c r="F1406" t="s">
        <v>195</v>
      </c>
      <c r="G1406" t="s">
        <v>39</v>
      </c>
      <c r="H1406" t="s">
        <v>130</v>
      </c>
      <c r="I1406">
        <v>2</v>
      </c>
    </row>
    <row r="1407" spans="1:9" x14ac:dyDescent="0.25">
      <c r="A1407" s="167">
        <f>+COUNTIF($B$1:B1407,Hoja1!$D$10)</f>
        <v>3</v>
      </c>
      <c r="B1407">
        <v>88001</v>
      </c>
      <c r="C1407">
        <v>1101</v>
      </c>
      <c r="D1407">
        <v>1126</v>
      </c>
      <c r="E1407" t="s">
        <v>128</v>
      </c>
      <c r="F1407" t="s">
        <v>430</v>
      </c>
      <c r="G1407" t="s">
        <v>39</v>
      </c>
      <c r="H1407" t="s">
        <v>130</v>
      </c>
      <c r="I1407">
        <v>29</v>
      </c>
    </row>
    <row r="1408" spans="1:9" x14ac:dyDescent="0.25">
      <c r="A1408" s="167">
        <f>+COUNTIF($B$1:B1408,Hoja1!$D$10)</f>
        <v>3</v>
      </c>
      <c r="B1408">
        <v>88001</v>
      </c>
      <c r="C1408">
        <v>1706</v>
      </c>
      <c r="D1408">
        <v>1706</v>
      </c>
      <c r="E1408" t="s">
        <v>139</v>
      </c>
      <c r="F1408" t="s">
        <v>137</v>
      </c>
      <c r="G1408" t="s">
        <v>138</v>
      </c>
      <c r="H1408" t="s">
        <v>130</v>
      </c>
      <c r="I1408">
        <v>9</v>
      </c>
    </row>
    <row r="1409" spans="1:9" x14ac:dyDescent="0.25">
      <c r="A1409" s="167">
        <f>+COUNTIF($B$1:B1409,Hoja1!$D$10)</f>
        <v>3</v>
      </c>
      <c r="B1409">
        <v>88001</v>
      </c>
      <c r="C1409">
        <v>2104</v>
      </c>
      <c r="D1409">
        <v>2104</v>
      </c>
      <c r="E1409" t="s">
        <v>155</v>
      </c>
      <c r="F1409" t="s">
        <v>137</v>
      </c>
      <c r="G1409" t="s">
        <v>39</v>
      </c>
      <c r="H1409" t="s">
        <v>156</v>
      </c>
      <c r="I1409">
        <v>118</v>
      </c>
    </row>
    <row r="1410" spans="1:9" x14ac:dyDescent="0.25">
      <c r="A1410" s="167">
        <f>+COUNTIF($B$1:B1410,Hoja1!$D$10)</f>
        <v>3</v>
      </c>
      <c r="B1410">
        <v>88001</v>
      </c>
      <c r="C1410">
        <v>4106</v>
      </c>
      <c r="D1410">
        <v>4106</v>
      </c>
      <c r="E1410" t="s">
        <v>431</v>
      </c>
      <c r="F1410" t="s">
        <v>430</v>
      </c>
      <c r="G1410" t="s">
        <v>39</v>
      </c>
      <c r="H1410" t="s">
        <v>182</v>
      </c>
      <c r="I1410">
        <v>329</v>
      </c>
    </row>
    <row r="1411" spans="1:9" x14ac:dyDescent="0.25">
      <c r="A1411" s="167">
        <f>+COUNTIF($B$1:B1411,Hoja1!$D$10)</f>
        <v>3</v>
      </c>
      <c r="B1411">
        <v>88001</v>
      </c>
      <c r="C1411">
        <v>9110</v>
      </c>
      <c r="D1411">
        <v>9110</v>
      </c>
      <c r="E1411" t="s">
        <v>186</v>
      </c>
      <c r="F1411" t="s">
        <v>137</v>
      </c>
      <c r="G1411" t="s">
        <v>39</v>
      </c>
      <c r="H1411" t="s">
        <v>179</v>
      </c>
      <c r="I1411">
        <v>541</v>
      </c>
    </row>
    <row r="1412" spans="1:9" x14ac:dyDescent="0.25">
      <c r="A1412" s="167">
        <f>+COUNTIF($B$1:B1412,Hoja1!$D$10)</f>
        <v>3</v>
      </c>
      <c r="B1412">
        <v>91001</v>
      </c>
      <c r="C1412">
        <v>1101</v>
      </c>
      <c r="D1412">
        <v>1125</v>
      </c>
      <c r="E1412" t="s">
        <v>128</v>
      </c>
      <c r="F1412" t="s">
        <v>432</v>
      </c>
      <c r="G1412" t="s">
        <v>39</v>
      </c>
      <c r="H1412" t="s">
        <v>130</v>
      </c>
      <c r="I1412">
        <v>35</v>
      </c>
    </row>
    <row r="1413" spans="1:9" x14ac:dyDescent="0.25">
      <c r="A1413" s="167">
        <f>+COUNTIF($B$1:B1413,Hoja1!$D$10)</f>
        <v>3</v>
      </c>
      <c r="B1413">
        <v>91001</v>
      </c>
      <c r="C1413">
        <v>1115</v>
      </c>
      <c r="D1413">
        <v>1115</v>
      </c>
      <c r="E1413" t="s">
        <v>349</v>
      </c>
      <c r="F1413" t="s">
        <v>350</v>
      </c>
      <c r="G1413" t="s">
        <v>39</v>
      </c>
      <c r="H1413" t="s">
        <v>130</v>
      </c>
      <c r="I1413">
        <v>13</v>
      </c>
    </row>
    <row r="1414" spans="1:9" x14ac:dyDescent="0.25">
      <c r="A1414" s="167">
        <f>+COUNTIF($B$1:B1414,Hoja1!$D$10)</f>
        <v>3</v>
      </c>
      <c r="B1414">
        <v>91001</v>
      </c>
      <c r="C1414">
        <v>1710</v>
      </c>
      <c r="D1414">
        <v>1710</v>
      </c>
      <c r="E1414" t="s">
        <v>140</v>
      </c>
      <c r="F1414" t="s">
        <v>129</v>
      </c>
      <c r="G1414" t="s">
        <v>138</v>
      </c>
      <c r="H1414" t="s">
        <v>130</v>
      </c>
      <c r="I1414">
        <v>23</v>
      </c>
    </row>
    <row r="1415" spans="1:9" x14ac:dyDescent="0.25">
      <c r="A1415" s="167">
        <f>+COUNTIF($B$1:B1415,Hoja1!$D$10)</f>
        <v>3</v>
      </c>
      <c r="B1415">
        <v>91001</v>
      </c>
      <c r="C1415">
        <v>2102</v>
      </c>
      <c r="D1415">
        <v>2102</v>
      </c>
      <c r="E1415" t="s">
        <v>154</v>
      </c>
      <c r="F1415" t="s">
        <v>137</v>
      </c>
      <c r="G1415" t="s">
        <v>39</v>
      </c>
      <c r="H1415" t="s">
        <v>130</v>
      </c>
      <c r="I1415">
        <v>455</v>
      </c>
    </row>
    <row r="1416" spans="1:9" x14ac:dyDescent="0.25">
      <c r="A1416" s="167">
        <f>+COUNTIF($B$1:B1416,Hoja1!$D$10)</f>
        <v>3</v>
      </c>
      <c r="B1416">
        <v>91001</v>
      </c>
      <c r="C1416">
        <v>2104</v>
      </c>
      <c r="D1416">
        <v>2104</v>
      </c>
      <c r="E1416" t="s">
        <v>155</v>
      </c>
      <c r="F1416" t="s">
        <v>137</v>
      </c>
      <c r="G1416" t="s">
        <v>39</v>
      </c>
      <c r="H1416" t="s">
        <v>156</v>
      </c>
      <c r="I1416">
        <v>40</v>
      </c>
    </row>
    <row r="1417" spans="1:9" x14ac:dyDescent="0.25">
      <c r="A1417" s="167">
        <f>+COUNTIF($B$1:B1417,Hoja1!$D$10)</f>
        <v>3</v>
      </c>
      <c r="B1417">
        <v>91001</v>
      </c>
      <c r="C1417">
        <v>2106</v>
      </c>
      <c r="D1417">
        <v>2106</v>
      </c>
      <c r="E1417" t="s">
        <v>202</v>
      </c>
      <c r="F1417" t="s">
        <v>137</v>
      </c>
      <c r="G1417" t="s">
        <v>39</v>
      </c>
      <c r="H1417" t="s">
        <v>156</v>
      </c>
      <c r="I1417">
        <v>29</v>
      </c>
    </row>
    <row r="1418" spans="1:9" x14ac:dyDescent="0.25">
      <c r="A1418" s="167">
        <f>+COUNTIF($B$1:B1418,Hoja1!$D$10)</f>
        <v>3</v>
      </c>
      <c r="B1418">
        <v>91001</v>
      </c>
      <c r="C1418">
        <v>3713</v>
      </c>
      <c r="D1418">
        <v>3713</v>
      </c>
      <c r="E1418" t="s">
        <v>287</v>
      </c>
      <c r="F1418" t="s">
        <v>137</v>
      </c>
      <c r="G1418" t="s">
        <v>138</v>
      </c>
      <c r="H1418" t="s">
        <v>156</v>
      </c>
      <c r="I1418">
        <v>1</v>
      </c>
    </row>
    <row r="1419" spans="1:9" x14ac:dyDescent="0.25">
      <c r="A1419" s="167">
        <f>+COUNTIF($B$1:B1419,Hoja1!$D$10)</f>
        <v>3</v>
      </c>
      <c r="B1419">
        <v>91001</v>
      </c>
      <c r="C1419">
        <v>9110</v>
      </c>
      <c r="D1419">
        <v>9110</v>
      </c>
      <c r="E1419" t="s">
        <v>186</v>
      </c>
      <c r="F1419" t="s">
        <v>137</v>
      </c>
      <c r="G1419" t="s">
        <v>39</v>
      </c>
      <c r="H1419" t="s">
        <v>179</v>
      </c>
      <c r="I1419">
        <v>267</v>
      </c>
    </row>
    <row r="1420" spans="1:9" x14ac:dyDescent="0.25">
      <c r="A1420" s="167">
        <f>+COUNTIF($B$1:B1420,Hoja1!$D$10)</f>
        <v>3</v>
      </c>
      <c r="B1420">
        <v>91405</v>
      </c>
      <c r="C1420">
        <v>9929</v>
      </c>
      <c r="D1420">
        <v>9929</v>
      </c>
      <c r="E1420" t="s">
        <v>194</v>
      </c>
      <c r="F1420" t="s">
        <v>195</v>
      </c>
      <c r="G1420" t="s">
        <v>39</v>
      </c>
      <c r="H1420" t="s">
        <v>130</v>
      </c>
      <c r="I1420">
        <v>1</v>
      </c>
    </row>
    <row r="1421" spans="1:9" x14ac:dyDescent="0.25">
      <c r="A1421" s="167">
        <f>+COUNTIF($B$1:B1421,Hoja1!$D$10)</f>
        <v>3</v>
      </c>
      <c r="B1421">
        <v>91540</v>
      </c>
      <c r="C1421">
        <v>2104</v>
      </c>
      <c r="D1421">
        <v>2104</v>
      </c>
      <c r="E1421" t="s">
        <v>155</v>
      </c>
      <c r="F1421" t="s">
        <v>137</v>
      </c>
      <c r="G1421" t="s">
        <v>39</v>
      </c>
      <c r="H1421" t="s">
        <v>156</v>
      </c>
      <c r="I1421">
        <v>8</v>
      </c>
    </row>
    <row r="1422" spans="1:9" x14ac:dyDescent="0.25">
      <c r="A1422" s="167">
        <f>+COUNTIF($B$1:B1422,Hoja1!$D$10)</f>
        <v>3</v>
      </c>
      <c r="B1422">
        <v>94001</v>
      </c>
      <c r="C1422">
        <v>2102</v>
      </c>
      <c r="D1422">
        <v>2102</v>
      </c>
      <c r="E1422" t="s">
        <v>154</v>
      </c>
      <c r="F1422" t="s">
        <v>137</v>
      </c>
      <c r="G1422" t="s">
        <v>39</v>
      </c>
      <c r="H1422" t="s">
        <v>130</v>
      </c>
      <c r="I1422">
        <v>398</v>
      </c>
    </row>
    <row r="1423" spans="1:9" x14ac:dyDescent="0.25">
      <c r="A1423" s="167">
        <f>+COUNTIF($B$1:B1423,Hoja1!$D$10)</f>
        <v>3</v>
      </c>
      <c r="B1423">
        <v>94001</v>
      </c>
      <c r="C1423">
        <v>2104</v>
      </c>
      <c r="D1423">
        <v>2104</v>
      </c>
      <c r="E1423" t="s">
        <v>155</v>
      </c>
      <c r="F1423" t="s">
        <v>137</v>
      </c>
      <c r="G1423" t="s">
        <v>39</v>
      </c>
      <c r="H1423" t="s">
        <v>156</v>
      </c>
      <c r="I1423">
        <v>50</v>
      </c>
    </row>
    <row r="1424" spans="1:9" x14ac:dyDescent="0.25">
      <c r="A1424" s="167">
        <f>+COUNTIF($B$1:B1424,Hoja1!$D$10)</f>
        <v>3</v>
      </c>
      <c r="B1424">
        <v>94001</v>
      </c>
      <c r="C1424">
        <v>2829</v>
      </c>
      <c r="D1424">
        <v>2829</v>
      </c>
      <c r="E1424" t="s">
        <v>170</v>
      </c>
      <c r="F1424" t="s">
        <v>137</v>
      </c>
      <c r="G1424" t="s">
        <v>138</v>
      </c>
      <c r="H1424" t="s">
        <v>156</v>
      </c>
      <c r="I1424">
        <v>129</v>
      </c>
    </row>
    <row r="1425" spans="1:9" x14ac:dyDescent="0.25">
      <c r="A1425" s="167">
        <f>+COUNTIF($B$1:B1425,Hoja1!$D$10)</f>
        <v>3</v>
      </c>
      <c r="B1425">
        <v>94001</v>
      </c>
      <c r="C1425">
        <v>9110</v>
      </c>
      <c r="D1425">
        <v>9110</v>
      </c>
      <c r="E1425" t="s">
        <v>186</v>
      </c>
      <c r="F1425" t="s">
        <v>137</v>
      </c>
      <c r="G1425" t="s">
        <v>39</v>
      </c>
      <c r="H1425" t="s">
        <v>179</v>
      </c>
      <c r="I1425">
        <v>340</v>
      </c>
    </row>
    <row r="1426" spans="1:9" x14ac:dyDescent="0.25">
      <c r="A1426" s="167">
        <f>+COUNTIF($B$1:B1426,Hoja1!$D$10)</f>
        <v>3</v>
      </c>
      <c r="B1426">
        <v>95001</v>
      </c>
      <c r="C1426">
        <v>1115</v>
      </c>
      <c r="D1426">
        <v>1115</v>
      </c>
      <c r="E1426" t="s">
        <v>349</v>
      </c>
      <c r="F1426" t="s">
        <v>350</v>
      </c>
      <c r="G1426" t="s">
        <v>39</v>
      </c>
      <c r="H1426" t="s">
        <v>130</v>
      </c>
      <c r="I1426">
        <v>76</v>
      </c>
    </row>
    <row r="1427" spans="1:9" x14ac:dyDescent="0.25">
      <c r="A1427" s="167">
        <f>+COUNTIF($B$1:B1427,Hoja1!$D$10)</f>
        <v>3</v>
      </c>
      <c r="B1427">
        <v>95001</v>
      </c>
      <c r="C1427">
        <v>1212</v>
      </c>
      <c r="D1427">
        <v>1212</v>
      </c>
      <c r="E1427" t="s">
        <v>241</v>
      </c>
      <c r="F1427" t="s">
        <v>242</v>
      </c>
      <c r="G1427" t="s">
        <v>39</v>
      </c>
      <c r="H1427" t="s">
        <v>130</v>
      </c>
      <c r="I1427">
        <v>25</v>
      </c>
    </row>
    <row r="1428" spans="1:9" x14ac:dyDescent="0.25">
      <c r="A1428" s="167">
        <f>+COUNTIF($B$1:B1428,Hoja1!$D$10)</f>
        <v>3</v>
      </c>
      <c r="B1428">
        <v>95001</v>
      </c>
      <c r="C1428">
        <v>2102</v>
      </c>
      <c r="D1428">
        <v>2102</v>
      </c>
      <c r="E1428" t="s">
        <v>154</v>
      </c>
      <c r="F1428" t="s">
        <v>137</v>
      </c>
      <c r="G1428" t="s">
        <v>39</v>
      </c>
      <c r="H1428" t="s">
        <v>130</v>
      </c>
      <c r="I1428">
        <v>1384</v>
      </c>
    </row>
    <row r="1429" spans="1:9" x14ac:dyDescent="0.25">
      <c r="A1429" s="167">
        <f>+COUNTIF($B$1:B1429,Hoja1!$D$10)</f>
        <v>3</v>
      </c>
      <c r="B1429">
        <v>95001</v>
      </c>
      <c r="C1429">
        <v>2104</v>
      </c>
      <c r="D1429">
        <v>2104</v>
      </c>
      <c r="E1429" t="s">
        <v>155</v>
      </c>
      <c r="F1429" t="s">
        <v>137</v>
      </c>
      <c r="G1429" t="s">
        <v>39</v>
      </c>
      <c r="H1429" t="s">
        <v>156</v>
      </c>
      <c r="I1429">
        <v>121</v>
      </c>
    </row>
    <row r="1430" spans="1:9" x14ac:dyDescent="0.25">
      <c r="A1430" s="167">
        <f>+COUNTIF($B$1:B1430,Hoja1!$D$10)</f>
        <v>3</v>
      </c>
      <c r="B1430">
        <v>95001</v>
      </c>
      <c r="C1430">
        <v>2833</v>
      </c>
      <c r="D1430">
        <v>2833</v>
      </c>
      <c r="E1430" t="s">
        <v>171</v>
      </c>
      <c r="F1430" t="s">
        <v>129</v>
      </c>
      <c r="G1430" t="s">
        <v>138</v>
      </c>
      <c r="H1430" t="s">
        <v>156</v>
      </c>
      <c r="I1430">
        <v>42</v>
      </c>
    </row>
    <row r="1431" spans="1:9" x14ac:dyDescent="0.25">
      <c r="A1431" s="167">
        <f>+COUNTIF($B$1:B1431,Hoja1!$D$10)</f>
        <v>3</v>
      </c>
      <c r="B1431">
        <v>95001</v>
      </c>
      <c r="C1431">
        <v>9110</v>
      </c>
      <c r="D1431">
        <v>9110</v>
      </c>
      <c r="E1431" t="s">
        <v>186</v>
      </c>
      <c r="F1431" t="s">
        <v>137</v>
      </c>
      <c r="G1431" t="s">
        <v>39</v>
      </c>
      <c r="H1431" t="s">
        <v>179</v>
      </c>
      <c r="I1431">
        <v>946</v>
      </c>
    </row>
    <row r="1432" spans="1:9" x14ac:dyDescent="0.25">
      <c r="A1432" s="167">
        <f>+COUNTIF($B$1:B1432,Hoja1!$D$10)</f>
        <v>3</v>
      </c>
      <c r="B1432">
        <v>97001</v>
      </c>
      <c r="C1432">
        <v>1209</v>
      </c>
      <c r="D1432">
        <v>1209</v>
      </c>
      <c r="E1432" t="s">
        <v>330</v>
      </c>
      <c r="F1432" t="s">
        <v>242</v>
      </c>
      <c r="G1432" t="s">
        <v>39</v>
      </c>
      <c r="H1432" t="s">
        <v>130</v>
      </c>
      <c r="I1432">
        <v>1</v>
      </c>
    </row>
    <row r="1433" spans="1:9" x14ac:dyDescent="0.25">
      <c r="A1433" s="167">
        <f>+COUNTIF($B$1:B1433,Hoja1!$D$10)</f>
        <v>3</v>
      </c>
      <c r="B1433">
        <v>97001</v>
      </c>
      <c r="C1433">
        <v>2104</v>
      </c>
      <c r="D1433">
        <v>2104</v>
      </c>
      <c r="E1433" t="s">
        <v>155</v>
      </c>
      <c r="F1433" t="s">
        <v>137</v>
      </c>
      <c r="G1433" t="s">
        <v>39</v>
      </c>
      <c r="H1433" t="s">
        <v>156</v>
      </c>
      <c r="I1433">
        <v>35</v>
      </c>
    </row>
    <row r="1434" spans="1:9" x14ac:dyDescent="0.25">
      <c r="A1434" s="167">
        <f>+COUNTIF($B$1:B1434,Hoja1!$D$10)</f>
        <v>3</v>
      </c>
      <c r="B1434">
        <v>97001</v>
      </c>
      <c r="C1434">
        <v>2829</v>
      </c>
      <c r="D1434">
        <v>2829</v>
      </c>
      <c r="E1434" t="s">
        <v>170</v>
      </c>
      <c r="F1434" t="s">
        <v>137</v>
      </c>
      <c r="G1434" t="s">
        <v>138</v>
      </c>
      <c r="H1434" t="s">
        <v>156</v>
      </c>
      <c r="I1434">
        <v>260</v>
      </c>
    </row>
    <row r="1435" spans="1:9" x14ac:dyDescent="0.25">
      <c r="A1435" s="167">
        <f>+COUNTIF($B$1:B1435,Hoja1!$D$10)</f>
        <v>3</v>
      </c>
      <c r="B1435">
        <v>97001</v>
      </c>
      <c r="C1435">
        <v>9110</v>
      </c>
      <c r="D1435">
        <v>9110</v>
      </c>
      <c r="E1435" t="s">
        <v>186</v>
      </c>
      <c r="F1435" t="s">
        <v>137</v>
      </c>
      <c r="G1435" t="s">
        <v>39</v>
      </c>
      <c r="H1435" t="s">
        <v>179</v>
      </c>
      <c r="I1435">
        <v>43</v>
      </c>
    </row>
    <row r="1436" spans="1:9" x14ac:dyDescent="0.25">
      <c r="A1436" s="167">
        <f>+COUNTIF($B$1:B1436,Hoja1!$D$10)</f>
        <v>3</v>
      </c>
      <c r="B1436">
        <v>99001</v>
      </c>
      <c r="C1436">
        <v>2102</v>
      </c>
      <c r="D1436">
        <v>2102</v>
      </c>
      <c r="E1436" t="s">
        <v>154</v>
      </c>
      <c r="F1436" t="s">
        <v>137</v>
      </c>
      <c r="G1436" t="s">
        <v>39</v>
      </c>
      <c r="H1436" t="s">
        <v>130</v>
      </c>
      <c r="I1436">
        <v>604</v>
      </c>
    </row>
    <row r="1437" spans="1:9" x14ac:dyDescent="0.25">
      <c r="A1437" s="167">
        <f>+COUNTIF($B$1:B1437,Hoja1!$D$10)</f>
        <v>3</v>
      </c>
      <c r="B1437">
        <v>99001</v>
      </c>
      <c r="C1437">
        <v>2104</v>
      </c>
      <c r="D1437">
        <v>2104</v>
      </c>
      <c r="E1437" t="s">
        <v>155</v>
      </c>
      <c r="F1437" t="s">
        <v>137</v>
      </c>
      <c r="G1437" t="s">
        <v>39</v>
      </c>
      <c r="H1437" t="s">
        <v>156</v>
      </c>
      <c r="I1437">
        <v>24</v>
      </c>
    </row>
    <row r="1438" spans="1:9" x14ac:dyDescent="0.25">
      <c r="A1438" s="167">
        <f>+COUNTIF($B$1:B1438,Hoja1!$D$10)</f>
        <v>3</v>
      </c>
      <c r="B1438">
        <v>99001</v>
      </c>
      <c r="C1438">
        <v>9110</v>
      </c>
      <c r="D1438">
        <v>9110</v>
      </c>
      <c r="E1438" t="s">
        <v>186</v>
      </c>
      <c r="F1438" t="s">
        <v>137</v>
      </c>
      <c r="G1438" t="s">
        <v>39</v>
      </c>
      <c r="H1438" t="s">
        <v>179</v>
      </c>
      <c r="I1438">
        <v>344</v>
      </c>
    </row>
    <row r="1439" spans="1:9" x14ac:dyDescent="0.25">
      <c r="A1439" s="167">
        <f>+COUNTIF($B$1:B1439,Hoja1!$D$10)</f>
        <v>3</v>
      </c>
      <c r="B1439">
        <v>99524</v>
      </c>
      <c r="C1439">
        <v>2104</v>
      </c>
      <c r="D1439">
        <v>2104</v>
      </c>
      <c r="E1439" t="s">
        <v>155</v>
      </c>
      <c r="F1439" t="s">
        <v>137</v>
      </c>
      <c r="G1439" t="s">
        <v>39</v>
      </c>
      <c r="H1439" t="s">
        <v>156</v>
      </c>
      <c r="I1439">
        <v>25</v>
      </c>
    </row>
    <row r="1440" spans="1:9" x14ac:dyDescent="0.25">
      <c r="A1440" s="167">
        <f>+COUNTIF($B$1:B1440,Hoja1!$D$10)</f>
        <v>3</v>
      </c>
      <c r="B1440">
        <v>99624</v>
      </c>
      <c r="C1440">
        <v>2104</v>
      </c>
      <c r="D1440">
        <v>2104</v>
      </c>
      <c r="E1440" t="s">
        <v>155</v>
      </c>
      <c r="F1440" t="s">
        <v>137</v>
      </c>
      <c r="G1440" t="s">
        <v>39</v>
      </c>
      <c r="H1440" t="s">
        <v>156</v>
      </c>
      <c r="I1440">
        <v>15</v>
      </c>
    </row>
    <row r="1441" spans="1:9" x14ac:dyDescent="0.25">
      <c r="A1441" s="167">
        <f>+COUNTIF($B$1:B1441,Hoja1!$D$10)</f>
        <v>3</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2025-08-07T23:30:15Z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