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38892BC-F006-4043-B158-487FEF2035C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<sst xmlns="http://schemas.openxmlformats.org/spreadsheetml/2006/main" count="22315" uniqueCount="444">
  <si>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</si>
  <si>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</si>
  <si>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</si>
  <si>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</si>
  <si>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</si>
  <si>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</si>
  <si>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</si>
  <si>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</si>
  <si>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</si>
  <si>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</si>
  <si>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</si>
  <si>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</si>
  <si>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</si>
  <si>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</si>
  <si>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</si>
  <si>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</si>
  <si>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</si>
  <si>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</si>
  <si>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</si>
  <si>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</si>
  <si>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</si>
  <si>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</si>
  <si>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</si>
  <si>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</si>
  <si>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</si>
  <si>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</si>
  <si>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</si>
  <si>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</si>
  <si>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</si>
  <si>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</si>
  <si>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</si>
  <si>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</si>
  <si>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</si>
  <si>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</si>
  <si>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</si>
  <si>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</si>
  <si>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</si>
  <si>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</si>
  <si>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</si>
  <si>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</si>
  <si>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</si>
  <si>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</si>
  <si>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</si>
  <si>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</si>
  <si>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</si>
  <si>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</si>
  <si>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</si>
  <si>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</si>
  <si>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</si>
  <si>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</si>
  <si>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</si>
  <si>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</si>
  <si>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</si>
  <si>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</si>
  <si>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</si>
  <si>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</si>
  <si>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</si>
  <si>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</si>
  <si>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</si>
  <si>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</si>
  <si>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</si>
  <si>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</si>
  <si>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</si>
  <si>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</si>
  <si>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</si>
  <si>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</si>
  <si>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</si>
  <si>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</si>
  <si>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</si>
  <si>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</si>
  <si>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</si>
  <si>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</si>
  <si>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</si>
  <si>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</si>
  <si>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</si>
  <si>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</si>
  <si>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</si>
  <si>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</si>
  <si>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</si>
  <si>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</si>
  <si>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</si>
  <si>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</si>
  <si>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</si>
  <si>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</si>
  <si>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</si>
  <si>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</si>
  <si>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</si>
  <si>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</si>
  <si>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</si>
  <si>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</si>
  <si>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</si>
  <si>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</si>
  <si>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</si>
  <si>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</si>
  <si>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</si>
  <si>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</si>
  <si>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</si>
  <si>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</si>
  <si>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</si>
  <si>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</si>
  <si>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</si>
  <si>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</si>
  <si>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</si>
  <si>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</si>
  <si>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</si>
  <si>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</si>
  <si>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</si>
  <si>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</si>
  <si>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</si>
  <si>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</si>
  <si>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</si>
  <si>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</si>
  <si>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</si>
  <si>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</si>
  <si>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</si>
  <si>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</si>
  <si>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</si>
  <si>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</si>
  <si>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</si>
  <si>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</si>
  <si>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</si>
  <si>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</si>
  <si>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</si>
  <si>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</si>
  <si>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</si>
  <si>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</si>
  <si>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</si>
  <si>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</si>
  <si>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</si>
  <si>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</si>
  <si>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</si>
  <si>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</si>
  <si>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</si>
  <si>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</si>
  <si>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</si>
  <si>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</si>
  <si>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</si>
  <si>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</si>
  <si>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</si>
  <si>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</si>
  <si>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</si>
  <si>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</si>
  <si>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</si>
  <si>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</si>
  <si>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</si>
  <si>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</si>
  <si>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</si>
  <si>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</si>
  <si>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</si>
  <si>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</si>
  <si>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</si>
  <si>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</si>
  <si>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</si>
  <si>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</si>
  <si>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</si>
  <si>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</si>
  <si>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</si>
  <si>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</si>
  <si>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</si>
  <si>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</si>
  <si>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</si>
  <si>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</si>
  <si>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</si>
  <si>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</si>
  <si>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</si>
  <si>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</si>
  <si>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</si>
  <si>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</si>
  <si>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</si>
  <si>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</si>
  <si>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</si>
  <si>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</si>
  <si>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</si>
  <si>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</si>
  <si>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</si>
  <si>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</si>
  <si>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</si>
  <si>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</si>
  <si>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</si>
  <si>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</si>
  <si>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</si>
  <si>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</si>
  <si>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</si>
  <si>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</si>
  <si>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</si>
  <si>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</si>
  <si>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</si>
  <si>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</si>
  <si>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</si>
  <si>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</si>
  <si>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</si>
  <si>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</si>
  <si>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</si>
  <si>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</si>
  <si>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</si>
  <si>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</si>
  <si>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</si>
  <si>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</si>
  <si>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</si>
  <si>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</si>
  <si>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</si>
  <si>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</si>
  <si>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</si>
  <si>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</si>
  <si>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</si>
  <si>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</si>
  <si>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</si>
  <si>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</si>
  <si>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</si>
  <si>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</si>
  <si>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</si>
  <si>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</si>
  <si>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</si>
  <si>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</si>
  <si>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</si>
  <si>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</si>
  <si>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</si>
  <si>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</si>
  <si>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</si>
  <si>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</si>
  <si>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</si>
  <si>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</si>
  <si>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</si>
  <si>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</si>
  <si>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</si>
  <si>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</si>
  <si>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</si>
  <si>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</si>
  <si>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</si>
  <si>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</si>
  <si>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</si>
  <si>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</si>
  <si>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</si>
  <si>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</si>
  <si>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</si>
  <si>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</si>
  <si>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</si>
  <si>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</si>
  <si>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</si>
  <si>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</si>
  <si>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</si>
  <si>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</si>
  <si>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</si>
  <si>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</si>
  <si>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</si>
  <si>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</si>
  <si>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</si>
  <si>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</si>
  <si>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</si>
  <si>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</si>
  <si>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</si>
  <si>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</si>
  <si>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</si>
  <si>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</si>
  <si>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</si>
  <si>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</si>
  <si>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</si>
  <si>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</si>
  <si>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</si>
  <si>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</si>
  <si>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</si>
  <si>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</si>
  <si>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</si>
  <si>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</si>
  <si>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</si>
  <si>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</si>
  <si>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</si>
  <si>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</si>
  <si>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</si>
  <si>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</si>
  <si>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</si>
  <si>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</si>
  <si>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</si>
  <si>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</si>
  <si>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</si>
  <si>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</si>
  <si>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</si>
  <si>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</si>
  <si>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</si>
  <si>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</si>
  <si>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</si>
  <si>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</si>
  <si>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</si>
  <si>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</si>
  <si>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</si>
  <si>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</si>
  <si>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</si>
  <si>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</si>
  <si>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</si>
  <si>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</si>
  <si>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</si>
  <si>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</si>
  <si>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</si>
  <si>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</si>
  <si>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</si>
  <si>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</si>
  <si>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</si>
  <si>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</si>
  <si>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</si>
  <si>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</si>
  <si>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</si>
  <si>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</si>
  <si>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</si>
  <si>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</si>
  <si>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</si>
  <si>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</si>
  <si>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</si>
  <si>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</si>
  <si>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</si>
  <si>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</si>
  <si>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</si>
  <si>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</si>
  <si>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</si>
  <si>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</si>
  <si>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</si>
  <si>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</si>
  <si>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</si>
  <si>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</si>
  <si>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</si>
  <si>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</si>
  <si>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</si>
  <si>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</si>
  <si>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</si>
  <si>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</si>
  <si>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</si>
  <si>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</si>
  <si>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</si>
  <si>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</si>
  <si>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</si>
  <si>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</si>
  <si>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</si>
  <si>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</si>
  <si>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</si>
  <si>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</si>
  <si>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</si>
  <si>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</si>
  <si>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</si>
  <si>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</si>
  <si>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</si>
  <si>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</si>
  <si>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</si>
  <si>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</si>
  <si>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</si>
  <si>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</si>
  <si>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</si>
  <si>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</si>
  <si>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</si>
  <si>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</si>
  <si>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</si>
  <si>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</si>
  <si>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</si>
  <si>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</si>
  <si>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</si>
  <si>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</si>
  <si>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</si>
  <si>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</si>
  <si>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</si>
  <si>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</si>
  <si>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</si>
  <si>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</si>
  <si>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</si>
  <si>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</si>
  <si>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</si>
  <si>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</si>
  <si>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</si>
  <si>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</si>
  <si>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</si>
  <si>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</si>
  <si>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</si>
  <si>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</si>
  <si>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</si>
  <si>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</si>
  <si>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</si>
  <si>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</si>
  <si>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</si>
  <si>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</si>
  <si>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</si>
  <si>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</si>
  <si>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</si>
  <si>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</si>
  <si>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</si>
  <si>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</si>
  <si>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</si>
  <si>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</si>
  <si>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</si>
  <si>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</si>
  <si>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</si>
  <si>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</si>
  <si>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</si>
  <si>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</si>
  <si>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</si>
  <si>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</si>
  <si>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</si>
  <si>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</si>
  <si>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</si>
  <si>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</si>
  <si>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</si>
  <si>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</si>
  <si>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</si>
  <si>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</si>
  <si>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</si>
  <si>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</si>
  <si>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</si>
  <si>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</si>
  <si>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</si>
  <si>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</si>
  <si>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</si>
  <si>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</si>
  <si>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</si>
  <si>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</si>
  <si>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</si>
  <si>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</si>
  <si>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</si>
  <si>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</si>
  <si>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</si>
  <si>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</si>
  <si>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</si>
  <si>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</si>
  <si>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</si>
  <si>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</si>
  <si>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</si>
  <si>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</si>
  <si>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</si>
  <si>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</si>
  <si>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</si>
  <si>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</si>
  <si>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</si>
  <si>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</si>
  <si>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</si>
  <si>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</si>
  <si>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</si>
  <si>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</si>
  <si>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</si>
  <si>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</si>
  <si>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</si>
  <si>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</si>
  <si>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</si>
  <si>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</si>
  <si>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</si>
  <si>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</si>
  <si>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</si>
  <si>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</si>
  <si>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AGUAZUL</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</si>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</sst>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AGUAZUL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85010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85010</v>
      </c>
      <c r="F12" s="141"/>
      <c r="G12" s="139" t="str">
        <f>+A10</f>
        <v>AGUAZUL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AGUAZUL</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512</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512</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0.15058823529411763</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0.51700000000000002</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8.2502266545784228E-2</v>
      </c>
      <c r="D30" s="24">
        <v>5.0913447139862233E-2</v>
      </c>
      <c r="E30" s="24">
        <v>8.8577393379063521E-2</v>
      </c>
      <c r="F30" s="24">
        <v>4.2408066429418745E-2</v>
      </c>
      <c r="G30" s="24">
        <v>1.085680751173709E-2</v>
      </c>
      <c r="H30" s="25">
        <v>0.11668611435239207</v>
      </c>
      <c r="I30" s="25">
        <v>9.8808485905260094E-3</v>
      </c>
      <c r="J30" s="26">
        <v>0.13403263403263405</v>
      </c>
      <c r="K30" s="26">
        <v>0.12974868497954412</v>
      </c>
      <c r="L30" s="26">
        <v>0.14620568414884266</v>
      </c>
      <c r="M30" s="27">
        <v>0.15058823529411763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373</v>
      </c>
      <c r="D39" s="39">
        <v>159</v>
      </c>
      <c r="E39" s="40">
        <v>0.42627345844504022</v>
      </c>
      <c r="F39" s="38">
        <v>444</v>
      </c>
      <c r="G39" s="39">
        <v>170</v>
      </c>
      <c r="H39" s="40">
        <v>0.38288288288288286</v>
      </c>
      <c r="I39" s="38">
        <v>400</v>
      </c>
      <c r="J39" s="39">
        <v>186</v>
      </c>
      <c r="K39" s="40">
        <v>0.46500000000000002</v>
      </c>
      <c r="L39" s="41">
        <v>433</v>
      </c>
      <c r="M39" s="42">
        <v>224</v>
      </c>
      <c r="N39" s="43">
        <v>0.51700000000000002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145</v>
      </c>
      <c r="D46" s="60">
        <v>0</v>
      </c>
      <c r="E46" s="60">
        <v>106</v>
      </c>
      <c r="F46" s="60">
        <v>8</v>
      </c>
      <c r="G46" s="60">
        <v>0</v>
      </c>
      <c r="H46" s="61">
        <v>302</v>
      </c>
      <c r="I46" s="61">
        <v>0</v>
      </c>
      <c r="J46" s="62">
        <v>433</v>
      </c>
      <c r="K46" s="62">
        <v>393</v>
      </c>
      <c r="L46" s="62">
        <v>455</v>
      </c>
      <c r="M46" s="63">
        <v>512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128</v>
      </c>
      <c r="D47" s="45">
        <v>170</v>
      </c>
      <c r="E47" s="45">
        <v>191</v>
      </c>
      <c r="F47" s="45">
        <v>135</v>
      </c>
      <c r="G47" s="45">
        <v>37</v>
      </c>
      <c r="H47" s="64">
        <v>98</v>
      </c>
      <c r="I47" s="64">
        <v>34</v>
      </c>
      <c r="J47" s="65">
        <v>27</v>
      </c>
      <c r="K47" s="65">
        <v>51</v>
      </c>
      <c r="L47" s="65">
        <v>44</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273</v>
      </c>
      <c r="D48" s="68">
        <f t="shared" ref="D48:L48" si="0">+SUM(D46:D47)</f>
        <v>170</v>
      </c>
      <c r="E48" s="68">
        <f t="shared" si="0"/>
        <v>297</v>
      </c>
      <c r="F48" s="68">
        <f t="shared" si="0"/>
        <v>143</v>
      </c>
      <c r="G48" s="68">
        <f t="shared" si="0"/>
        <v>37</v>
      </c>
      <c r="H48" s="69">
        <f t="shared" si="0"/>
        <v>400</v>
      </c>
      <c r="I48" s="69">
        <f t="shared" si="0"/>
        <v>34</v>
      </c>
      <c r="J48" s="70">
        <f t="shared" si="0"/>
        <v>460</v>
      </c>
      <c r="K48" s="70">
        <f t="shared" si="0"/>
        <v>444</v>
      </c>
      <c r="L48" s="70">
        <f t="shared" si="0"/>
        <v>499</v>
      </c>
      <c r="M48" s="71">
        <f>+SUM(M46:M47)</f>
        <v>512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273</v>
      </c>
      <c r="D53" s="60">
        <v>170</v>
      </c>
      <c r="E53" s="60">
        <v>297</v>
      </c>
      <c r="F53" s="60">
        <v>143</v>
      </c>
      <c r="G53" s="60">
        <v>37</v>
      </c>
      <c r="H53" s="61">
        <v>400</v>
      </c>
      <c r="I53" s="61">
        <v>34</v>
      </c>
      <c r="J53" s="62">
        <v>460</v>
      </c>
      <c r="K53" s="62">
        <v>444</v>
      </c>
      <c r="L53" s="62">
        <v>499</v>
      </c>
      <c r="M53" s="63">
        <v>512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273</v>
      </c>
      <c r="D55" s="68">
        <f t="shared" ref="D55:M55" si="1">+SUM(D53:D54)</f>
        <v>170</v>
      </c>
      <c r="E55" s="68">
        <f t="shared" si="1"/>
        <v>297</v>
      </c>
      <c r="F55" s="68">
        <f t="shared" si="1"/>
        <v>143</v>
      </c>
      <c r="G55" s="68">
        <f t="shared" si="1"/>
        <v>37</v>
      </c>
      <c r="H55" s="69">
        <f t="shared" si="1"/>
        <v>400</v>
      </c>
      <c r="I55" s="69">
        <f t="shared" si="1"/>
        <v>34</v>
      </c>
      <c r="J55" s="70">
        <f t="shared" si="1"/>
        <v>460</v>
      </c>
      <c r="K55" s="70">
        <f t="shared" si="1"/>
        <v>444</v>
      </c>
      <c r="L55" s="70">
        <f t="shared" si="1"/>
        <v>499</v>
      </c>
      <c r="M55" s="71">
        <f t="shared" si="1"/>
        <v>512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v>
      </c>
      <c r="D60" s="73">
        <v>10</v>
      </c>
      <c r="E60" s="73">
        <v>36</v>
      </c>
      <c r="F60" s="73">
        <v>15</v>
      </c>
      <c r="G60" s="73">
        <v>0</v>
      </c>
      <c r="H60" s="74">
        <v>42</v>
      </c>
      <c r="I60" s="74">
        <v>3</v>
      </c>
      <c r="J60" s="75">
        <v>25</v>
      </c>
      <c r="K60" s="62">
        <v>49</v>
      </c>
      <c r="L60" s="62">
        <v>21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170</v>
      </c>
      <c r="D61" s="77">
        <v>16</v>
      </c>
      <c r="E61" s="77">
        <v>0</v>
      </c>
      <c r="F61" s="77">
        <v>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97</v>
      </c>
      <c r="D62" s="77">
        <v>144</v>
      </c>
      <c r="E62" s="77">
        <v>261</v>
      </c>
      <c r="F62" s="77">
        <v>125</v>
      </c>
      <c r="G62" s="77">
        <v>37</v>
      </c>
      <c r="H62" s="78">
        <v>358</v>
      </c>
      <c r="I62" s="78">
        <v>31</v>
      </c>
      <c r="J62" s="79">
        <v>435</v>
      </c>
      <c r="K62" s="65">
        <v>395</v>
      </c>
      <c r="L62" s="65">
        <v>478</v>
      </c>
      <c r="M62" s="66">
        <v>512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273</v>
      </c>
      <c r="D66" s="81">
        <f t="shared" ref="D66:M66" si="2">+SUM(D60:D65)</f>
        <v>170</v>
      </c>
      <c r="E66" s="81">
        <f t="shared" si="2"/>
        <v>297</v>
      </c>
      <c r="F66" s="81">
        <f t="shared" si="2"/>
        <v>143</v>
      </c>
      <c r="G66" s="81">
        <f t="shared" si="2"/>
        <v>37</v>
      </c>
      <c r="H66" s="82">
        <f t="shared" si="2"/>
        <v>400</v>
      </c>
      <c r="I66" s="82">
        <f t="shared" si="2"/>
        <v>34</v>
      </c>
      <c r="J66" s="83">
        <f t="shared" si="2"/>
        <v>460</v>
      </c>
      <c r="K66" s="70">
        <f t="shared" si="2"/>
        <v>444</v>
      </c>
      <c r="L66" s="70">
        <f t="shared" si="2"/>
        <v>499</v>
      </c>
      <c r="M66" s="71">
        <f t="shared" si="2"/>
        <v>512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25</v>
      </c>
      <c r="D71" s="73">
        <v>16</v>
      </c>
      <c r="E71" s="73">
        <v>0</v>
      </c>
      <c r="F71" s="73">
        <v>3</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15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106</v>
      </c>
      <c r="F75" s="77">
        <v>8</v>
      </c>
      <c r="G75" s="77">
        <v>0</v>
      </c>
      <c r="H75" s="78">
        <v>302</v>
      </c>
      <c r="I75" s="78">
        <v>0</v>
      </c>
      <c r="J75" s="79">
        <v>433</v>
      </c>
      <c r="K75" s="65">
        <v>393</v>
      </c>
      <c r="L75" s="65">
        <v>455</v>
      </c>
      <c r="M75" s="66">
        <v>479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175</v>
      </c>
      <c r="D76" s="77">
        <v>116</v>
      </c>
      <c r="E76" s="77">
        <v>165</v>
      </c>
      <c r="F76" s="77">
        <v>110</v>
      </c>
      <c r="G76" s="77">
        <v>1</v>
      </c>
      <c r="H76" s="78">
        <v>55</v>
      </c>
      <c r="I76" s="78">
        <v>3</v>
      </c>
      <c r="J76" s="79">
        <v>25</v>
      </c>
      <c r="K76" s="65">
        <v>49</v>
      </c>
      <c r="L76" s="65">
        <v>44</v>
      </c>
      <c r="M76" s="66">
        <v>18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73</v>
      </c>
      <c r="D77" s="77">
        <v>38</v>
      </c>
      <c r="E77" s="77">
        <v>26</v>
      </c>
      <c r="F77" s="77">
        <v>22</v>
      </c>
      <c r="G77" s="77">
        <v>36</v>
      </c>
      <c r="H77" s="78">
        <v>43</v>
      </c>
      <c r="I77" s="78">
        <v>31</v>
      </c>
      <c r="J77" s="79">
        <v>2</v>
      </c>
      <c r="K77" s="65">
        <v>2</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273</v>
      </c>
      <c r="D80" s="81">
        <f t="shared" ref="D80:M80" si="3">+SUM(D71:D79)</f>
        <v>170</v>
      </c>
      <c r="E80" s="81">
        <f t="shared" si="3"/>
        <v>297</v>
      </c>
      <c r="F80" s="81">
        <f t="shared" si="3"/>
        <v>143</v>
      </c>
      <c r="G80" s="81">
        <f t="shared" si="3"/>
        <v>37</v>
      </c>
      <c r="H80" s="82">
        <f t="shared" si="3"/>
        <v>400</v>
      </c>
      <c r="I80" s="82">
        <f t="shared" si="3"/>
        <v>34</v>
      </c>
      <c r="J80" s="83">
        <f t="shared" si="3"/>
        <v>460</v>
      </c>
      <c r="K80" s="70">
        <f t="shared" si="3"/>
        <v>444</v>
      </c>
      <c r="L80" s="70">
        <f t="shared" si="3"/>
        <v>499</v>
      </c>
      <c r="M80" s="71">
        <f t="shared" si="3"/>
        <v>512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15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358</v>
      </c>
      <c r="F89" s="79">
        <v>3</v>
      </c>
      <c r="G89" s="79">
        <v>458</v>
      </c>
      <c r="H89" s="65">
        <v>442</v>
      </c>
      <c r="I89" s="65">
        <v>499</v>
      </c>
      <c r="J89" s="66">
        <v>497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42</v>
      </c>
      <c r="F92" s="79">
        <v>31</v>
      </c>
      <c r="G92" s="79">
        <v>2</v>
      </c>
      <c r="H92" s="65">
        <v>2</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400</v>
      </c>
      <c r="F96" s="83">
        <f t="shared" si="4"/>
        <v>34</v>
      </c>
      <c r="G96" s="83">
        <f t="shared" si="4"/>
        <v>460</v>
      </c>
      <c r="H96" s="70">
        <f t="shared" si="4"/>
        <v>444</v>
      </c>
      <c r="I96" s="70">
        <f t="shared" si="4"/>
        <v>499</v>
      </c>
      <c r="J96" s="71">
        <f t="shared" si="4"/>
        <v>512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145</v>
      </c>
      <c r="D102" s="102">
        <v>0</v>
      </c>
      <c r="E102" s="102">
        <v>106</v>
      </c>
      <c r="F102" s="102">
        <v>8</v>
      </c>
      <c r="G102" s="102">
        <v>0</v>
      </c>
      <c r="H102" s="103">
        <v>302</v>
      </c>
      <c r="I102" s="103">
        <v>0</v>
      </c>
      <c r="J102" s="103">
        <v>433</v>
      </c>
      <c r="K102" s="97">
        <v>393</v>
      </c>
      <c r="L102" s="97">
        <v>455</v>
      </c>
      <c r="M102" s="98">
        <v>512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128</v>
      </c>
      <c r="D103" s="77">
        <v>170</v>
      </c>
      <c r="E103" s="77">
        <v>191</v>
      </c>
      <c r="F103" s="77">
        <v>135</v>
      </c>
      <c r="G103" s="77">
        <v>37</v>
      </c>
      <c r="H103" s="78">
        <v>74</v>
      </c>
      <c r="I103" s="78">
        <v>3</v>
      </c>
      <c r="J103" s="78">
        <v>27</v>
      </c>
      <c r="K103" s="65">
        <v>51</v>
      </c>
      <c r="L103" s="65">
        <v>44</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24</v>
      </c>
      <c r="I104" s="78">
        <v>31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273</v>
      </c>
      <c r="D107" s="81">
        <f t="shared" ref="D107:M107" si="5">+SUM(D102:D106)</f>
        <v>170</v>
      </c>
      <c r="E107" s="81">
        <f t="shared" si="5"/>
        <v>297</v>
      </c>
      <c r="F107" s="81">
        <f t="shared" si="5"/>
        <v>143</v>
      </c>
      <c r="G107" s="81">
        <f t="shared" si="5"/>
        <v>37</v>
      </c>
      <c r="H107" s="82">
        <f t="shared" si="5"/>
        <v>400</v>
      </c>
      <c r="I107" s="82">
        <f t="shared" si="5"/>
        <v>34</v>
      </c>
      <c r="J107" s="82">
        <f t="shared" si="5"/>
        <v>460</v>
      </c>
      <c r="K107" s="70">
        <f t="shared" si="5"/>
        <v>444</v>
      </c>
      <c r="L107" s="70">
        <f t="shared" si="5"/>
        <v>499</v>
      </c>
      <c r="M107" s="71">
        <f t="shared" si="5"/>
        <v>512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111</v>
      </c>
      <c r="D113" s="108">
        <v>55</v>
      </c>
      <c r="E113" s="108">
        <v>105</v>
      </c>
      <c r="F113" s="108">
        <v>43</v>
      </c>
      <c r="G113" s="108">
        <v>26</v>
      </c>
      <c r="H113" s="109">
        <v>140</v>
      </c>
      <c r="I113" s="109">
        <v>15</v>
      </c>
      <c r="J113" s="97">
        <v>186</v>
      </c>
      <c r="K113" s="97">
        <v>169</v>
      </c>
      <c r="L113" s="97">
        <v>193</v>
      </c>
      <c r="M113" s="98">
        <v>207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162</v>
      </c>
      <c r="D114" s="77">
        <v>115</v>
      </c>
      <c r="E114" s="77">
        <v>192</v>
      </c>
      <c r="F114" s="77">
        <v>100</v>
      </c>
      <c r="G114" s="77">
        <v>11</v>
      </c>
      <c r="H114" s="78">
        <v>260</v>
      </c>
      <c r="I114" s="78">
        <v>19</v>
      </c>
      <c r="J114" s="78">
        <v>274</v>
      </c>
      <c r="K114" s="65">
        <v>275</v>
      </c>
      <c r="L114" s="65">
        <v>306</v>
      </c>
      <c r="M114" s="66">
        <v>305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273</v>
      </c>
      <c r="D116" s="81">
        <f t="shared" si="6"/>
        <v>170</v>
      </c>
      <c r="E116" s="81">
        <f t="shared" si="6"/>
        <v>297</v>
      </c>
      <c r="F116" s="81">
        <f t="shared" si="6"/>
        <v>143</v>
      </c>
      <c r="G116" s="81">
        <f t="shared" si="6"/>
        <v>37</v>
      </c>
      <c r="H116" s="82">
        <f t="shared" si="6"/>
        <v>400</v>
      </c>
      <c r="I116" s="82">
        <f t="shared" si="6"/>
        <v>34</v>
      </c>
      <c r="J116" s="82">
        <f t="shared" si="6"/>
        <v>460</v>
      </c>
      <c r="K116" s="70">
        <f t="shared" si="6"/>
        <v>444</v>
      </c>
      <c r="L116" s="70">
        <f t="shared" si="6"/>
        <v>499</v>
      </c>
      <c r="M116" s="71">
        <f t="shared" si="6"/>
        <v>512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512</v>
      </c>
      <c r="D123" s="115">
        <v>512</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512</v>
      </c>
      <c r="D127" s="118">
        <f>+SUM(D121:D126)</f>
        <v>512</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10</v>
      </c>
      <c r="E132" s="102">
        <v>2</v>
      </c>
      <c r="F132" s="102">
        <v>2</v>
      </c>
      <c r="G132" s="103">
        <v>0</v>
      </c>
      <c r="H132" s="103">
        <v>14</v>
      </c>
      <c r="I132" s="96">
        <v>0</v>
      </c>
      <c r="J132" s="103">
        <v>17</v>
      </c>
      <c r="K132" s="103">
        <v>28</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7</v>
      </c>
      <c r="D133" s="77">
        <v>2</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21</v>
      </c>
      <c r="D134" s="77">
        <v>14</v>
      </c>
      <c r="E134" s="77">
        <v>44</v>
      </c>
      <c r="F134" s="77">
        <v>48</v>
      </c>
      <c r="G134" s="78">
        <v>15</v>
      </c>
      <c r="H134" s="78">
        <v>23</v>
      </c>
      <c r="I134" s="79">
        <v>7</v>
      </c>
      <c r="J134" s="78">
        <v>46</v>
      </c>
      <c r="K134" s="78">
        <v>38</v>
      </c>
      <c r="L134" s="124">
        <v>66</v>
      </c>
      <c r="M134" s="125">
        <v>79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28</v>
      </c>
      <c r="D138" s="81">
        <f t="shared" ref="D138:I138" si="10">+SUM(D132:D137)</f>
        <v>26</v>
      </c>
      <c r="E138" s="81">
        <f t="shared" si="10"/>
        <v>46</v>
      </c>
      <c r="F138" s="81">
        <f t="shared" si="10"/>
        <v>50</v>
      </c>
      <c r="G138" s="82">
        <f t="shared" si="10"/>
        <v>15</v>
      </c>
      <c r="H138" s="82">
        <f t="shared" si="10"/>
        <v>37</v>
      </c>
      <c r="I138" s="83">
        <f t="shared" si="10"/>
        <v>7</v>
      </c>
      <c r="J138" s="82">
        <f>+SUM(J132:J137)</f>
        <v>63</v>
      </c>
      <c r="K138" s="82">
        <f t="shared" ref="K138" si="11">+SUM(K132:K137)</f>
        <v>66</v>
      </c>
      <c r="L138" s="127">
        <f>+SUM(L132:L137)</f>
        <v>66</v>
      </c>
      <c r="M138" s="128">
        <f>+SUM(M132:M137)</f>
        <v>79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4</v>
      </c>
      <c r="E144" s="102">
        <v>0</v>
      </c>
      <c r="F144" s="102">
        <v>0</v>
      </c>
      <c r="G144" s="103">
        <v>3</v>
      </c>
      <c r="H144" s="103">
        <v>10</v>
      </c>
      <c r="I144" s="96">
        <v>4</v>
      </c>
      <c r="J144" s="103">
        <v>3</v>
      </c>
      <c r="K144" s="103">
        <v>3</v>
      </c>
      <c r="L144" s="122">
        <v>11</v>
      </c>
      <c r="M144" s="123">
        <v>10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45</v>
      </c>
      <c r="D145" s="77">
        <v>21</v>
      </c>
      <c r="E145" s="77">
        <v>2</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v>
      </c>
      <c r="D146" s="77">
        <v>0</v>
      </c>
      <c r="E146" s="77">
        <v>2</v>
      </c>
      <c r="F146" s="77">
        <v>58</v>
      </c>
      <c r="G146" s="78">
        <v>5</v>
      </c>
      <c r="H146" s="78">
        <v>21</v>
      </c>
      <c r="I146" s="79">
        <v>12</v>
      </c>
      <c r="J146" s="78">
        <v>2</v>
      </c>
      <c r="K146" s="78">
        <v>9</v>
      </c>
      <c r="L146" s="124">
        <v>46</v>
      </c>
      <c r="M146" s="125">
        <v>70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15</v>
      </c>
      <c r="D147" s="77">
        <v>2</v>
      </c>
      <c r="E147" s="77">
        <v>2</v>
      </c>
      <c r="F147" s="77">
        <v>0</v>
      </c>
      <c r="G147" s="78">
        <v>0</v>
      </c>
      <c r="H147" s="78">
        <v>4</v>
      </c>
      <c r="I147" s="79">
        <v>2</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61</v>
      </c>
      <c r="D150" s="81">
        <f t="shared" ref="D150:I150" si="12">+SUM(D144:D149)</f>
        <v>27</v>
      </c>
      <c r="E150" s="81">
        <f t="shared" si="12"/>
        <v>6</v>
      </c>
      <c r="F150" s="81">
        <f t="shared" si="12"/>
        <v>58</v>
      </c>
      <c r="G150" s="82">
        <f t="shared" si="12"/>
        <v>8</v>
      </c>
      <c r="H150" s="82">
        <f t="shared" si="12"/>
        <v>36</v>
      </c>
      <c r="I150" s="83">
        <f t="shared" si="12"/>
        <v>18</v>
      </c>
      <c r="J150" s="82">
        <f>+SUM(J144:J149)</f>
        <v>5</v>
      </c>
      <c r="K150" s="82">
        <f t="shared" ref="K150" si="13">+SUM(K144:K149)</f>
        <v>12</v>
      </c>
      <c r="L150" s="127">
        <f>+SUM(L144:L149)</f>
        <v>57</v>
      </c>
      <c r="M150" s="128">
        <f>+SUM(M144:M149)</f>
        <v>80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1106</v>
      </c>
      <c r="C155" s="130">
        <f>+IFERROR((VLOOKUP(A155,Hoja2!$A$2:$I$1444,4,FALSE)),"")</f>
        <v>1106</v>
      </c>
      <c r="D155" s="169" t="str">
        <f>+IFERROR((VLOOKUP(A155,Hoja2!$A$2:$I$1444,5,FALSE)),"")</f>
        <v>UNIVERSIDAD PEDAGOGICA Y TECNOLOGICA DE COLOMBIA - UPTC</v>
      </c>
      <c r="E155" s="169"/>
      <c r="F155" s="169"/>
      <c r="G155" s="170"/>
      <c r="H155" s="130" t="str">
        <f>+IFERROR((VLOOKUP(A155,Hoja2!$A$2:$I$1444,6,FALSE)),"")</f>
        <v>Boyacá</v>
      </c>
      <c r="I155" s="130" t="str">
        <f>+IFERROR((VLOOKUP(A155,Hoja2!$A$2:$I$1444,7,FALSE)),"")</f>
        <v>Oficial</v>
      </c>
      <c r="J155" s="249" t="str">
        <f>+IFERROR((VLOOKUP(A155,Hoja2!$A$2:$I$1444,8,FALSE)),"")</f>
        <v>Universidad</v>
      </c>
      <c r="K155" s="250"/>
      <c r="L155" s="131">
        <f>+IFERROR((VLOOKUP(A155,Hoja2!$A$2:$I$1444,9,FALSE)),"")</f>
        <v>512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cY8MlIBOX79h0ueS0BQVL2evnxImnaJ+/QqXAsvOySLbf+Tmt984p+93Jz33wMMSmvyXG2hepCzEiq8byiMrw==" saltValue="T2FemmOBGvq/ix5p3+mE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