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DE528DB-504F-447F-AD1F-FA7C25223E3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<sst xmlns="http://schemas.openxmlformats.org/spreadsheetml/2006/main" count="22315" uniqueCount="444">
  <si>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</si>
  <si>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</si>
  <si>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</si>
  <si>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</si>
  <si>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</si>
  <si>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</si>
  <si>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</si>
  <si>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</si>
  <si>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</si>
  <si>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</si>
  <si>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</si>
  <si>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</si>
  <si>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</si>
  <si>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</si>
  <si>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</si>
  <si>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</si>
  <si>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</si>
  <si>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</si>
  <si>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</si>
  <si>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</si>
  <si>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</si>
  <si>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</si>
  <si>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</si>
  <si>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</si>
  <si>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</si>
  <si>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</si>
  <si>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</si>
  <si>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</si>
  <si>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</si>
  <si>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</si>
  <si>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</si>
  <si>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</si>
  <si>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</si>
  <si>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</si>
  <si>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</si>
  <si>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</si>
  <si>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</si>
  <si>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</si>
  <si>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</si>
  <si>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</si>
  <si>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</si>
  <si>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</si>
  <si>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</si>
  <si>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</si>
  <si>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</si>
  <si>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</si>
  <si>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</si>
  <si>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</si>
  <si>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</si>
  <si>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</si>
  <si>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</si>
  <si>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</si>
  <si>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</si>
  <si>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</si>
  <si>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</si>
  <si>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</si>
  <si>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</si>
  <si>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</si>
  <si>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</si>
  <si>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</si>
  <si>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</si>
  <si>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</si>
  <si>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</si>
  <si>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</si>
  <si>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</si>
  <si>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</si>
  <si>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</si>
  <si>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</si>
  <si>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</si>
  <si>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</si>
  <si>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</si>
  <si>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</si>
  <si>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</si>
  <si>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</si>
  <si>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</si>
  <si>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</si>
  <si>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</si>
  <si>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</si>
  <si>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</si>
  <si>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</si>
  <si>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</si>
  <si>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</si>
  <si>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</si>
  <si>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</si>
  <si>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</si>
  <si>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</si>
  <si>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</si>
  <si>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</si>
  <si>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</si>
  <si>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</si>
  <si>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</si>
  <si>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</si>
  <si>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</si>
  <si>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</si>
  <si>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</si>
  <si>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</si>
  <si>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</si>
  <si>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</si>
  <si>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</si>
  <si>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</si>
  <si>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</si>
  <si>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</si>
  <si>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</si>
  <si>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</si>
  <si>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</si>
  <si>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</si>
  <si>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</si>
  <si>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</si>
  <si>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</si>
  <si>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</si>
  <si>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</si>
  <si>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</si>
  <si>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</si>
  <si>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</si>
  <si>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</si>
  <si>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</si>
  <si>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</si>
  <si>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</si>
  <si>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</si>
  <si>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</si>
  <si>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</si>
  <si>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</si>
  <si>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</si>
  <si>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</si>
  <si>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</si>
  <si>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</si>
  <si>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</si>
  <si>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</si>
  <si>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</si>
  <si>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</si>
  <si>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</si>
  <si>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</si>
  <si>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</si>
  <si>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</si>
  <si>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</si>
  <si>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</si>
  <si>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</si>
  <si>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</si>
  <si>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</si>
  <si>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</si>
  <si>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</si>
  <si>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</si>
  <si>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</si>
  <si>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</si>
  <si>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</si>
  <si>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</si>
  <si>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</si>
  <si>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</si>
  <si>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</si>
  <si>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</si>
  <si>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</si>
  <si>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</si>
  <si>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</si>
  <si>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</si>
  <si>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</si>
  <si>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</si>
  <si>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</si>
  <si>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</si>
  <si>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</si>
  <si>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</si>
  <si>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</si>
  <si>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</si>
  <si>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</si>
  <si>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</si>
  <si>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</si>
  <si>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</si>
  <si>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</si>
  <si>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</si>
  <si>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</si>
  <si>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</si>
  <si>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</si>
  <si>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</si>
  <si>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</si>
  <si>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</si>
  <si>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</si>
  <si>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</si>
  <si>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</si>
  <si>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</si>
  <si>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</si>
  <si>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</si>
  <si>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</si>
  <si>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</si>
  <si>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</si>
  <si>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</si>
  <si>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</si>
  <si>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</si>
  <si>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</si>
  <si>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</si>
  <si>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</si>
  <si>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</si>
  <si>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</si>
  <si>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</si>
  <si>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</si>
  <si>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</si>
  <si>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</si>
  <si>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</si>
  <si>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</si>
  <si>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</si>
  <si>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</si>
  <si>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</si>
  <si>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</si>
  <si>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</si>
  <si>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</si>
  <si>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</si>
  <si>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</si>
  <si>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</si>
  <si>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</si>
  <si>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</si>
  <si>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</si>
  <si>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</si>
  <si>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</si>
  <si>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</si>
  <si>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</si>
  <si>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</si>
  <si>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</si>
  <si>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</si>
  <si>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</si>
  <si>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</si>
  <si>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</si>
  <si>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</si>
  <si>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</si>
  <si>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</si>
  <si>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</si>
  <si>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</si>
  <si>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</si>
  <si>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</si>
  <si>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</si>
  <si>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</si>
  <si>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</si>
  <si>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</si>
  <si>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</si>
  <si>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</si>
  <si>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</si>
  <si>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</si>
  <si>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</si>
  <si>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</si>
  <si>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</si>
  <si>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</si>
  <si>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</si>
  <si>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</si>
  <si>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</si>
  <si>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</si>
  <si>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</si>
  <si>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</si>
  <si>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</si>
  <si>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</si>
  <si>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</si>
  <si>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</si>
  <si>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</si>
  <si>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</si>
  <si>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</si>
  <si>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</si>
  <si>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</si>
  <si>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</si>
  <si>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</si>
  <si>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</si>
  <si>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</si>
  <si>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</si>
  <si>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</si>
  <si>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</si>
  <si>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</si>
  <si>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</si>
  <si>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</si>
  <si>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</si>
  <si>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</si>
  <si>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</si>
  <si>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</si>
  <si>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</si>
  <si>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</si>
  <si>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</si>
  <si>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</si>
  <si>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</si>
  <si>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</si>
  <si>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</si>
  <si>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</si>
  <si>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</si>
  <si>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</si>
  <si>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</si>
  <si>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</si>
  <si>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</si>
  <si>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</si>
  <si>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</si>
  <si>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</si>
  <si>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</si>
  <si>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</si>
  <si>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</si>
  <si>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</si>
  <si>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</si>
  <si>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</si>
  <si>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</si>
  <si>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</si>
  <si>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</si>
  <si>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</si>
  <si>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</si>
  <si>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</si>
  <si>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</si>
  <si>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</si>
  <si>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</si>
  <si>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</si>
  <si>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</si>
  <si>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</si>
  <si>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</si>
  <si>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</si>
  <si>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</si>
  <si>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</si>
  <si>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</si>
  <si>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</si>
  <si>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</si>
  <si>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</si>
  <si>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</si>
  <si>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</si>
  <si>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</si>
  <si>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</si>
  <si>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</si>
  <si>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</si>
  <si>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</si>
  <si>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</si>
  <si>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</si>
  <si>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</si>
  <si>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</si>
  <si>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</si>
  <si>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</si>
  <si>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</si>
  <si>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</si>
  <si>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</si>
  <si>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</si>
  <si>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</si>
  <si>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</si>
  <si>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</si>
  <si>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</si>
  <si>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</si>
  <si>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</si>
  <si>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</si>
  <si>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</si>
  <si>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</si>
  <si>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</si>
  <si>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</si>
  <si>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</si>
  <si>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</si>
  <si>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</si>
  <si>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</si>
  <si>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</si>
  <si>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</si>
  <si>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</si>
  <si>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</si>
  <si>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</si>
  <si>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</si>
  <si>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</si>
  <si>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</si>
  <si>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</si>
  <si>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</si>
  <si>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</si>
  <si>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</si>
  <si>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</si>
  <si>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</si>
  <si>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</si>
  <si>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</si>
  <si>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</si>
  <si>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</si>
  <si>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</si>
  <si>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</si>
  <si>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</si>
  <si>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</si>
  <si>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</si>
  <si>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</si>
  <si>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</si>
  <si>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</si>
  <si>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</si>
  <si>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</si>
  <si>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</si>
  <si>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</si>
  <si>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</si>
  <si>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</si>
  <si>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</si>
  <si>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</si>
  <si>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</si>
  <si>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</si>
  <si>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</si>
  <si>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</si>
  <si>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</si>
  <si>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</si>
  <si>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</si>
  <si>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</si>
  <si>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</si>
  <si>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</si>
  <si>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</si>
  <si>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</si>
  <si>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</si>
  <si>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</si>
  <si>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</si>
  <si>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</si>
  <si>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</si>
  <si>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</si>
  <si>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</si>
  <si>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</si>
  <si>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</si>
  <si>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</si>
  <si>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</si>
  <si>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</si>
  <si>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</si>
  <si>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</si>
  <si>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</si>
  <si>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</si>
  <si>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</si>
  <si>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</si>
  <si>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</si>
  <si>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</si>
  <si>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</si>
  <si>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</si>
  <si>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</si>
  <si>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</si>
  <si>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</si>
  <si>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</si>
  <si>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</si>
  <si>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</si>
  <si>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</si>
  <si>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</si>
  <si>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</si>
  <si>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</si>
  <si>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</si>
  <si>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</si>
  <si>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</si>
  <si>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</si>
  <si>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</si>
  <si>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</si>
  <si>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</si>
  <si>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</si>
  <si>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</si>
  <si>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</si>
  <si>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</si>
  <si>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</si>
  <si>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</si>
  <si>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</si>
  <si>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</si>
  <si>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</si>
  <si>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</si>
  <si>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</si>
  <si>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</si>
  <si>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</si>
  <si>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</si>
  <si>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</si>
  <si>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</si>
  <si>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SOLANO</t>
  </si>
  <si>
    <t>CAQUETÁ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</si>
</sst>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SOLANO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18</v>
      </c>
      <c r="C10" s="138" t="s">
        <v>443</v>
      </c>
      <c r="D10" s="138">
        <v>18756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18</v>
      </c>
      <c r="B12" s="140"/>
      <c r="C12" s="139" t="str">
        <f>+C10</f>
        <v>CAQUETÁ</v>
      </c>
      <c r="D12" s="141"/>
      <c r="E12" s="139">
        <f>+D10</f>
        <v>18756</v>
      </c>
      <c r="F12" s="141"/>
      <c r="G12" s="139" t="str">
        <f>+A10</f>
        <v>SOLANO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SOLANO</v>
      </c>
      <c r="H17" s="209" t="str">
        <f>+C12</f>
        <v>CAQUETÁ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v>
      </c>
      <c r="H20" s="4">
        <f>+SUM(H21:H22)</f>
        <v>13468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v>
      </c>
      <c r="H21" s="7">
        <v>13064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3.1446540880503146E-3</v>
      </c>
      <c r="H23" s="13">
        <f>+M31</f>
        <v>0.33136334812935953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0.371</v>
      </c>
      <c r="H24" s="16">
        <f>+N40</f>
        <v>0.46816372939169981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1.1067193675889328E-2</v>
      </c>
      <c r="L30" s="26">
        <v>3.1570639305445935E-3</v>
      </c>
      <c r="M30" s="27">
        <v>3.1446540880503146E-3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0.27735195296094078</v>
      </c>
      <c r="D31" s="29">
        <v>0.29097121829412537</v>
      </c>
      <c r="E31" s="29">
        <v>0.29801568503605452</v>
      </c>
      <c r="F31" s="29">
        <v>0.3031404784487301</v>
      </c>
      <c r="G31" s="29">
        <v>0.28916330246180638</v>
      </c>
      <c r="H31" s="30">
        <v>0.29837761580061134</v>
      </c>
      <c r="I31" s="30">
        <v>0.28921568627450983</v>
      </c>
      <c r="J31" s="31">
        <v>0.33334181143017017</v>
      </c>
      <c r="K31" s="31">
        <v>0.34448330039024883</v>
      </c>
      <c r="L31" s="31">
        <v>0.33161869045205755</v>
      </c>
      <c r="M31" s="32">
        <v>0.33136334812935953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40</v>
      </c>
      <c r="D39" s="39">
        <v>7</v>
      </c>
      <c r="E39" s="40">
        <v>0.17499999999999999</v>
      </c>
      <c r="F39" s="38">
        <v>50</v>
      </c>
      <c r="G39" s="39">
        <v>15</v>
      </c>
      <c r="H39" s="40">
        <v>0.3</v>
      </c>
      <c r="I39" s="38">
        <v>45</v>
      </c>
      <c r="J39" s="39">
        <v>10</v>
      </c>
      <c r="K39" s="40">
        <v>0.22222222222222221</v>
      </c>
      <c r="L39" s="41">
        <v>35</v>
      </c>
      <c r="M39" s="42">
        <v>13</v>
      </c>
      <c r="N39" s="43">
        <v>0.371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3209</v>
      </c>
      <c r="D40" s="45">
        <v>1195</v>
      </c>
      <c r="E40" s="46">
        <v>0.37239015269554376</v>
      </c>
      <c r="F40" s="44">
        <v>3310</v>
      </c>
      <c r="G40" s="45">
        <v>1284</v>
      </c>
      <c r="H40" s="46">
        <v>0.38791540785498491</v>
      </c>
      <c r="I40" s="44">
        <v>3238</v>
      </c>
      <c r="J40" s="45">
        <v>1389</v>
      </c>
      <c r="K40" s="46">
        <v>0.42896849907350215</v>
      </c>
      <c r="L40" s="47">
        <v>3518</v>
      </c>
      <c r="M40" s="45">
        <v>1647</v>
      </c>
      <c r="N40" s="46">
        <v>0.46816372939169981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14</v>
      </c>
      <c r="L46" s="62">
        <v>4</v>
      </c>
      <c r="M46" s="63">
        <v>4</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14</v>
      </c>
      <c r="L48" s="70">
        <f t="shared" si="0"/>
        <v>4</v>
      </c>
      <c r="M48" s="71">
        <f>+SUM(M46:M47)</f>
        <v>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14</v>
      </c>
      <c r="L53" s="62">
        <v>4</v>
      </c>
      <c r="M53" s="63">
        <v>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14</v>
      </c>
      <c r="L55" s="70">
        <f t="shared" si="1"/>
        <v>4</v>
      </c>
      <c r="M55" s="71">
        <f t="shared" si="1"/>
        <v>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14</v>
      </c>
      <c r="L62" s="65">
        <v>4</v>
      </c>
      <c r="M62" s="66">
        <v>4</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14</v>
      </c>
      <c r="L66" s="70">
        <f t="shared" si="2"/>
        <v>4</v>
      </c>
      <c r="M66" s="71">
        <f t="shared" si="2"/>
        <v>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14</v>
      </c>
      <c r="L76" s="65">
        <v>4</v>
      </c>
      <c r="M76" s="66">
        <v>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14</v>
      </c>
      <c r="L80" s="70">
        <f t="shared" si="3"/>
        <v>4</v>
      </c>
      <c r="M80" s="71">
        <f t="shared" si="3"/>
        <v>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14</v>
      </c>
      <c r="I89" s="65">
        <v>4</v>
      </c>
      <c r="J89" s="66">
        <v>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14</v>
      </c>
      <c r="I96" s="70">
        <f t="shared" si="4"/>
        <v>4</v>
      </c>
      <c r="J96" s="71">
        <f t="shared" si="4"/>
        <v>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14</v>
      </c>
      <c r="L103" s="65">
        <v>4</v>
      </c>
      <c r="M103" s="66">
        <v>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14</v>
      </c>
      <c r="L107" s="70">
        <f t="shared" si="5"/>
        <v>4</v>
      </c>
      <c r="M107" s="71">
        <f t="shared" si="5"/>
        <v>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6</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8</v>
      </c>
      <c r="L114" s="65">
        <v>3</v>
      </c>
      <c r="M114" s="66">
        <v>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14</v>
      </c>
      <c r="L116" s="70">
        <f t="shared" si="6"/>
        <v>4</v>
      </c>
      <c r="M116" s="71">
        <f t="shared" si="6"/>
        <v>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4</v>
      </c>
      <c r="D123" s="115">
        <v>3</v>
      </c>
      <c r="E123" s="116">
        <f t="shared" si="8"/>
        <v>0.75</v>
      </c>
      <c r="F123" s="137"/>
      <c r="G123" s="241" t="s">
        <v>51</v>
      </c>
      <c r="H123" s="243"/>
      <c r="I123" s="117">
        <v>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v>
      </c>
      <c r="D127" s="118">
        <f>+SUM(D121:D126)</f>
        <v>3</v>
      </c>
      <c r="E127" s="119">
        <f t="shared" ref="E127" si="9">+IF(C127=0,"",(D127/C127))</f>
        <v>0.75</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v>
      </c>
      <c r="D145" s="77">
        <v>1</v>
      </c>
      <c r="E145" s="77">
        <v>0</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v>
      </c>
      <c r="D150" s="81">
        <f t="shared" ref="D150:I150" si="12">+SUM(D144:D149)</f>
        <v>1</v>
      </c>
      <c r="E150" s="81">
        <f t="shared" si="12"/>
        <v>1</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9929</v>
      </c>
      <c r="C156" s="130">
        <f>+IFERROR((VLOOKUP(A156,Hoja2!$A$2:$I$1444,4,FALSE)),"")</f>
        <v>9929</v>
      </c>
      <c r="D156" s="163" t="str">
        <f>+IFERROR((VLOOKUP(A156,Hoja2!$A$2:$I$1444,5,FALSE)),"")</f>
        <v>UNIVERSIDAD AUTÓNOMA INDÍGENA INTERCULTURAL - UAIIN</v>
      </c>
      <c r="E156" s="163"/>
      <c r="F156" s="163"/>
      <c r="G156" s="164"/>
      <c r="H156" s="130" t="str">
        <f>+IFERROR((VLOOKUP(A156,Hoja2!$A$2:$I$1444,6,FALSE)),"")</f>
        <v>Cauca</v>
      </c>
      <c r="I156" s="130" t="str">
        <f>+IFERROR((VLOOKUP(A156,Hoja2!$A$2:$I$1444,7,FALSE)),"")</f>
        <v>Oficial</v>
      </c>
      <c r="J156" s="249" t="str">
        <f>+IFERROR((VLOOKUP(A156,Hoja2!$A$2:$I$1444,8,FALSE)),"")</f>
        <v>Universidad</v>
      </c>
      <c r="K156" s="250"/>
      <c r="L156" s="131">
        <f>+IFERROR((VLOOKUP(A156,Hoja2!$A$2:$I$1444,9,FALSE)),"")</f>
        <v>1</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6cE2HJ3FWzm9EZkoKUNSwaDl+iXzsYfVSADi6UHWVdDHK99YzrzSJKyvCSaEt8zNwK/w+UCpkoDeqVtYpcIYQ==" saltValue="kXzGfQ5V7LQdqaWsY7OBP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