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FFB36A2-C3BB-419D-87B4-7B58BD9919D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<sst xmlns="http://schemas.openxmlformats.org/spreadsheetml/2006/main" count="22315" uniqueCount="444">
  <si>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</si>
  <si>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</si>
  <si>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</si>
  <si>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</si>
  <si>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</si>
  <si>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</si>
  <si>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</si>
  <si>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</si>
  <si>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</si>
  <si>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</si>
  <si>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</si>
  <si>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</si>
  <si>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</si>
  <si>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</si>
  <si>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</si>
  <si>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</si>
  <si>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</si>
  <si>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</si>
  <si>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</si>
  <si>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</si>
  <si>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</si>
  <si>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</si>
  <si>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</si>
  <si>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</si>
  <si>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</si>
  <si>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</si>
  <si>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</si>
  <si>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</si>
  <si>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</si>
  <si>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</si>
  <si>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</si>
  <si>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</si>
  <si>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</si>
  <si>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</si>
  <si>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</si>
  <si>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</si>
  <si>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</si>
  <si>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</si>
  <si>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</si>
  <si>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</si>
  <si>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</si>
  <si>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</si>
  <si>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</si>
  <si>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</si>
  <si>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</si>
  <si>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</si>
  <si>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</si>
  <si>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</si>
  <si>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</si>
  <si>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</si>
  <si>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</si>
  <si>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</si>
  <si>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</si>
  <si>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</si>
  <si>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</si>
  <si>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</si>
  <si>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</si>
  <si>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</si>
  <si>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</si>
  <si>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</si>
  <si>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</si>
  <si>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</si>
  <si>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</si>
  <si>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</si>
  <si>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</si>
  <si>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</si>
  <si>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</si>
  <si>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</si>
  <si>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</si>
  <si>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</si>
  <si>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</si>
  <si>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</si>
  <si>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</si>
  <si>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</si>
  <si>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</si>
  <si>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</si>
  <si>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</si>
  <si>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</si>
  <si>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</si>
  <si>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</si>
  <si>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</si>
  <si>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</si>
  <si>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</si>
  <si>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</si>
  <si>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</si>
  <si>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</si>
  <si>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</si>
  <si>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</si>
  <si>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</si>
  <si>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</si>
  <si>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</si>
  <si>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</si>
  <si>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</si>
  <si>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</si>
  <si>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</si>
  <si>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</si>
  <si>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</si>
  <si>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</si>
  <si>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</si>
  <si>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</si>
  <si>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</si>
  <si>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</si>
  <si>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</si>
  <si>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</si>
  <si>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</si>
  <si>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</si>
  <si>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</si>
  <si>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</si>
  <si>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</si>
  <si>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</si>
  <si>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</si>
  <si>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</si>
  <si>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</si>
  <si>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</si>
  <si>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</si>
  <si>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</si>
  <si>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</si>
  <si>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</si>
  <si>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</si>
  <si>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</si>
  <si>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</si>
  <si>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</si>
  <si>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</si>
  <si>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</si>
  <si>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</si>
  <si>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</si>
  <si>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</si>
  <si>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</si>
  <si>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</si>
  <si>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</si>
  <si>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</si>
  <si>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</si>
  <si>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</si>
  <si>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</si>
  <si>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</si>
  <si>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</si>
  <si>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</si>
  <si>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</si>
  <si>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</si>
  <si>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</si>
  <si>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</si>
  <si>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</si>
  <si>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</si>
  <si>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</si>
  <si>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</si>
  <si>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</si>
  <si>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</si>
  <si>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</si>
  <si>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</si>
  <si>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</si>
  <si>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</si>
  <si>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</si>
  <si>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</si>
  <si>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</si>
  <si>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</si>
  <si>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</si>
  <si>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</si>
  <si>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</si>
  <si>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</si>
  <si>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</si>
  <si>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</si>
  <si>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</si>
  <si>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</si>
  <si>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</si>
  <si>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</si>
  <si>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</si>
  <si>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</si>
  <si>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</si>
  <si>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</si>
  <si>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</si>
  <si>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</si>
  <si>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</si>
  <si>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</si>
  <si>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</si>
  <si>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</si>
  <si>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</si>
  <si>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</si>
  <si>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</si>
  <si>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</si>
  <si>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</si>
  <si>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</si>
  <si>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</si>
  <si>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</si>
  <si>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</si>
  <si>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</si>
  <si>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</si>
  <si>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</si>
  <si>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</si>
  <si>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</si>
  <si>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</si>
  <si>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</si>
  <si>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</si>
  <si>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</si>
  <si>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</si>
  <si>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</si>
  <si>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</si>
  <si>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</si>
  <si>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</si>
  <si>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</si>
  <si>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</si>
  <si>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</si>
  <si>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</si>
  <si>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</si>
  <si>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</si>
  <si>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</si>
  <si>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</si>
  <si>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</si>
  <si>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</si>
  <si>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</si>
  <si>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</si>
  <si>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</si>
  <si>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</si>
  <si>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</si>
  <si>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</si>
  <si>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</si>
  <si>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</si>
  <si>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</si>
  <si>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</si>
  <si>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</si>
  <si>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</si>
  <si>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</si>
  <si>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</si>
  <si>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</si>
  <si>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</si>
  <si>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</si>
  <si>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</si>
  <si>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</si>
  <si>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</si>
  <si>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</si>
  <si>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</si>
  <si>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</si>
  <si>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</si>
  <si>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</si>
  <si>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</si>
  <si>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</si>
  <si>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</si>
  <si>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</si>
  <si>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</si>
  <si>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</si>
  <si>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</si>
  <si>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</si>
  <si>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</si>
  <si>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</si>
  <si>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</si>
  <si>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</si>
  <si>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</si>
  <si>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</si>
  <si>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</si>
  <si>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</si>
  <si>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</si>
  <si>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</si>
  <si>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</si>
  <si>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</si>
  <si>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</si>
  <si>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</si>
  <si>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</si>
  <si>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</si>
  <si>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</si>
  <si>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</si>
  <si>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</si>
  <si>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</si>
  <si>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</si>
  <si>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</si>
  <si>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</si>
  <si>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</si>
  <si>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</si>
  <si>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</si>
  <si>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</si>
  <si>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</si>
  <si>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</si>
  <si>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</si>
  <si>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</si>
  <si>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</si>
  <si>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</si>
  <si>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</si>
  <si>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</si>
  <si>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</si>
  <si>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</si>
  <si>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</si>
  <si>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</si>
  <si>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</si>
  <si>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</si>
  <si>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</si>
  <si>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</si>
  <si>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</si>
  <si>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</si>
  <si>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</si>
  <si>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</si>
  <si>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</si>
  <si>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</si>
  <si>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</si>
  <si>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</si>
  <si>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</si>
  <si>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</si>
  <si>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</si>
  <si>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</si>
  <si>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</si>
  <si>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</si>
  <si>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</si>
  <si>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</si>
  <si>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</si>
  <si>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</si>
  <si>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</si>
  <si>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</si>
  <si>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</si>
  <si>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</si>
  <si>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</si>
  <si>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</si>
  <si>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</si>
  <si>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</si>
  <si>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</si>
  <si>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</si>
  <si>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</si>
  <si>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</si>
  <si>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</si>
  <si>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</si>
  <si>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</si>
  <si>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</si>
  <si>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</si>
  <si>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</si>
  <si>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</si>
  <si>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</si>
  <si>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</si>
  <si>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</si>
  <si>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</si>
  <si>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</si>
  <si>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</si>
  <si>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</si>
  <si>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</si>
  <si>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</si>
  <si>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</si>
  <si>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</si>
  <si>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</si>
  <si>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</si>
  <si>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</si>
  <si>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</si>
  <si>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</si>
  <si>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</si>
  <si>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</si>
  <si>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</si>
  <si>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</si>
  <si>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</si>
  <si>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</si>
  <si>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</si>
  <si>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</si>
  <si>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</si>
  <si>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</si>
  <si>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</si>
  <si>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</si>
  <si>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</si>
  <si>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</si>
  <si>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</si>
  <si>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</si>
  <si>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</si>
  <si>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</si>
  <si>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</si>
  <si>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</si>
  <si>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</si>
  <si>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</si>
  <si>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</si>
  <si>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</si>
  <si>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</si>
  <si>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</si>
  <si>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</si>
  <si>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</si>
  <si>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</si>
  <si>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</si>
  <si>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</si>
  <si>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</si>
  <si>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</si>
  <si>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</si>
  <si>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</si>
  <si>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</si>
  <si>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</si>
  <si>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</si>
  <si>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</si>
  <si>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</si>
  <si>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</si>
  <si>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</si>
  <si>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</si>
  <si>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</si>
  <si>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</si>
  <si>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</si>
  <si>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</si>
  <si>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</si>
  <si>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</si>
  <si>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</si>
  <si>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</si>
  <si>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</si>
  <si>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</si>
  <si>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</si>
  <si>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</si>
  <si>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</si>
  <si>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</si>
  <si>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</si>
  <si>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</si>
  <si>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</si>
  <si>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</si>
  <si>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</si>
  <si>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</si>
  <si>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</si>
  <si>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</si>
  <si>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</si>
  <si>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</si>
  <si>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</si>
  <si>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</si>
  <si>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</si>
  <si>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</si>
  <si>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</si>
  <si>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</si>
  <si>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</si>
  <si>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</si>
  <si>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</si>
  <si>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</si>
  <si>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</si>
  <si>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</si>
  <si>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</si>
  <si>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</si>
  <si>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</si>
  <si>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</si>
  <si>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</si>
  <si>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</si>
  <si>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</si>
  <si>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</si>
  <si>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</si>
  <si>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</si>
  <si>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</si>
  <si>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</si>
  <si>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</si>
  <si>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</si>
  <si>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</si>
  <si>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</si>
  <si>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</si>
  <si>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</si>
  <si>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</si>
  <si>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</si>
  <si>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</si>
  <si>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</si>
  <si>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</si>
  <si>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</si>
  <si>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</si>
  <si>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</si>
  <si>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SIBUNDOY</t>
  </si>
  <si>
    <t>PUTUMAYO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</si>
</sst>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SIBUNDOY</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86</v>
      </c>
      <c r="C10" s="138" t="s">
        <v>443</v>
      </c>
      <c r="D10" s="138">
        <v>86749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86</v>
      </c>
      <c r="B12" s="140"/>
      <c r="C12" s="139" t="str">
        <f>+C10</f>
        <v>PUTUMAYO</v>
      </c>
      <c r="D12" s="141"/>
      <c r="E12" s="139">
        <f>+D10</f>
        <v>86749</v>
      </c>
      <c r="F12" s="141"/>
      <c r="G12" s="139" t="str">
        <f>+A10</f>
        <v>SIBUNDOY</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SIBUNDOY</v>
      </c>
      <c r="H17" s="209" t="str">
        <f>+C12</f>
        <v>PUTUMAYO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23</v>
      </c>
      <c r="H20" s="4">
        <f>+SUM(H21:H22)</f>
        <v>7512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23</v>
      </c>
      <c r="H21" s="7">
        <v>7409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103</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1.7024426350851222E-2</v>
      </c>
      <c r="H23" s="13">
        <f>+M31</f>
        <v>0.21426918850135926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0.33700000000000002</v>
      </c>
      <c r="H24" s="16">
        <f>+N40</f>
        <v>0.35465924895688455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0.28103044496487117</v>
      </c>
      <c r="D30" s="24">
        <v>0.35034272658035032</v>
      </c>
      <c r="E30" s="24">
        <v>0.27840481565086533</v>
      </c>
      <c r="F30" s="24">
        <v>0.25037481259370314</v>
      </c>
      <c r="G30" s="24">
        <v>0.40599250936329589</v>
      </c>
      <c r="H30" s="25">
        <v>0.55621742367833205</v>
      </c>
      <c r="I30" s="25">
        <v>0.52846715328467153</v>
      </c>
      <c r="J30" s="26">
        <v>0.54097171863669324</v>
      </c>
      <c r="K30" s="26">
        <v>0.54054054054054057</v>
      </c>
      <c r="L30" s="26">
        <v>1.9103600293901544E-2</v>
      </c>
      <c r="M30" s="27">
        <v>1.7024426350851222E-2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0.15217593886869815</v>
      </c>
      <c r="D31" s="29">
        <v>0.17267673238752013</v>
      </c>
      <c r="E31" s="29">
        <v>0.15502346575792902</v>
      </c>
      <c r="F31" s="29">
        <v>0.12114056319735522</v>
      </c>
      <c r="G31" s="29">
        <v>0.12544205757708607</v>
      </c>
      <c r="H31" s="30">
        <v>0.15548718544103562</v>
      </c>
      <c r="I31" s="30">
        <v>0.14779451702352706</v>
      </c>
      <c r="J31" s="31">
        <v>0.17716894977168951</v>
      </c>
      <c r="K31" s="31">
        <v>0.1855985804642111</v>
      </c>
      <c r="L31" s="31">
        <v>0.19324227174694464</v>
      </c>
      <c r="M31" s="32">
        <v>0.21426918850135926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242</v>
      </c>
      <c r="D39" s="39">
        <v>69</v>
      </c>
      <c r="E39" s="40">
        <v>0.28512396694214875</v>
      </c>
      <c r="F39" s="38">
        <v>285</v>
      </c>
      <c r="G39" s="39">
        <v>100</v>
      </c>
      <c r="H39" s="40">
        <v>0.35087719298245612</v>
      </c>
      <c r="I39" s="38">
        <v>283</v>
      </c>
      <c r="J39" s="39">
        <v>80</v>
      </c>
      <c r="K39" s="40">
        <v>0.28268551236749118</v>
      </c>
      <c r="L39" s="41">
        <v>276</v>
      </c>
      <c r="M39" s="42">
        <v>93</v>
      </c>
      <c r="N39" s="43">
        <v>0.33700000000000002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3255</v>
      </c>
      <c r="D40" s="45">
        <v>933</v>
      </c>
      <c r="E40" s="46">
        <v>0.28663594470046083</v>
      </c>
      <c r="F40" s="44">
        <v>3427</v>
      </c>
      <c r="G40" s="45">
        <v>1044</v>
      </c>
      <c r="H40" s="46">
        <v>0.3046396264954771</v>
      </c>
      <c r="I40" s="44">
        <v>3397</v>
      </c>
      <c r="J40" s="45">
        <v>1088</v>
      </c>
      <c r="K40" s="46">
        <v>0.32028260229614364</v>
      </c>
      <c r="L40" s="47">
        <v>3595</v>
      </c>
      <c r="M40" s="45">
        <v>1275</v>
      </c>
      <c r="N40" s="46">
        <v>0.35465924895688455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246</v>
      </c>
      <c r="D46" s="60">
        <v>237</v>
      </c>
      <c r="E46" s="60">
        <v>165</v>
      </c>
      <c r="F46" s="60">
        <v>139</v>
      </c>
      <c r="G46" s="60">
        <v>267</v>
      </c>
      <c r="H46" s="61">
        <v>483</v>
      </c>
      <c r="I46" s="61">
        <v>536</v>
      </c>
      <c r="J46" s="62">
        <v>670</v>
      </c>
      <c r="K46" s="62">
        <v>652</v>
      </c>
      <c r="L46" s="62">
        <v>21</v>
      </c>
      <c r="M46" s="63">
        <v>23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114</v>
      </c>
      <c r="D47" s="45">
        <v>223</v>
      </c>
      <c r="E47" s="45">
        <v>205</v>
      </c>
      <c r="F47" s="45">
        <v>195</v>
      </c>
      <c r="G47" s="45">
        <v>275</v>
      </c>
      <c r="H47" s="64">
        <v>264</v>
      </c>
      <c r="I47" s="64">
        <v>188</v>
      </c>
      <c r="J47" s="65">
        <v>90</v>
      </c>
      <c r="K47" s="65">
        <v>88</v>
      </c>
      <c r="L47" s="65">
        <v>6</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360</v>
      </c>
      <c r="D48" s="68">
        <f t="shared" ref="D48:L48" si="0">+SUM(D46:D47)</f>
        <v>460</v>
      </c>
      <c r="E48" s="68">
        <f t="shared" si="0"/>
        <v>370</v>
      </c>
      <c r="F48" s="68">
        <f t="shared" si="0"/>
        <v>334</v>
      </c>
      <c r="G48" s="68">
        <f t="shared" si="0"/>
        <v>542</v>
      </c>
      <c r="H48" s="69">
        <f t="shared" si="0"/>
        <v>747</v>
      </c>
      <c r="I48" s="69">
        <f t="shared" si="0"/>
        <v>724</v>
      </c>
      <c r="J48" s="70">
        <f t="shared" si="0"/>
        <v>760</v>
      </c>
      <c r="K48" s="70">
        <f t="shared" si="0"/>
        <v>740</v>
      </c>
      <c r="L48" s="70">
        <f t="shared" si="0"/>
        <v>27</v>
      </c>
      <c r="M48" s="71">
        <f>+SUM(M46:M47)</f>
        <v>23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360</v>
      </c>
      <c r="D53" s="60">
        <v>460</v>
      </c>
      <c r="E53" s="60">
        <v>370</v>
      </c>
      <c r="F53" s="60">
        <v>334</v>
      </c>
      <c r="G53" s="60">
        <v>542</v>
      </c>
      <c r="H53" s="61">
        <v>747</v>
      </c>
      <c r="I53" s="61">
        <v>724</v>
      </c>
      <c r="J53" s="62">
        <v>746</v>
      </c>
      <c r="K53" s="62">
        <v>740</v>
      </c>
      <c r="L53" s="62">
        <v>26</v>
      </c>
      <c r="M53" s="63">
        <v>23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14</v>
      </c>
      <c r="K54" s="65">
        <v>0</v>
      </c>
      <c r="L54" s="65">
        <v>1</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360</v>
      </c>
      <c r="D55" s="68">
        <f t="shared" ref="D55:M55" si="1">+SUM(D53:D54)</f>
        <v>460</v>
      </c>
      <c r="E55" s="68">
        <f t="shared" si="1"/>
        <v>370</v>
      </c>
      <c r="F55" s="68">
        <f t="shared" si="1"/>
        <v>334</v>
      </c>
      <c r="G55" s="68">
        <f t="shared" si="1"/>
        <v>542</v>
      </c>
      <c r="H55" s="69">
        <f t="shared" si="1"/>
        <v>747</v>
      </c>
      <c r="I55" s="69">
        <f t="shared" si="1"/>
        <v>724</v>
      </c>
      <c r="J55" s="70">
        <f t="shared" si="1"/>
        <v>760</v>
      </c>
      <c r="K55" s="70">
        <f t="shared" si="1"/>
        <v>740</v>
      </c>
      <c r="L55" s="70">
        <f t="shared" si="1"/>
        <v>27</v>
      </c>
      <c r="M55" s="71">
        <f t="shared" si="1"/>
        <v>23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30</v>
      </c>
      <c r="D60" s="73">
        <v>28</v>
      </c>
      <c r="E60" s="73">
        <v>2</v>
      </c>
      <c r="F60" s="73">
        <v>3</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233</v>
      </c>
      <c r="D61" s="77">
        <v>218</v>
      </c>
      <c r="E61" s="77">
        <v>153</v>
      </c>
      <c r="F61" s="77">
        <v>125</v>
      </c>
      <c r="G61" s="77">
        <v>223</v>
      </c>
      <c r="H61" s="78">
        <v>441</v>
      </c>
      <c r="I61" s="78">
        <v>476</v>
      </c>
      <c r="J61" s="79">
        <v>560</v>
      </c>
      <c r="K61" s="65">
        <v>535</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97</v>
      </c>
      <c r="D62" s="77">
        <v>214</v>
      </c>
      <c r="E62" s="77">
        <v>215</v>
      </c>
      <c r="F62" s="77">
        <v>206</v>
      </c>
      <c r="G62" s="77">
        <v>319</v>
      </c>
      <c r="H62" s="78">
        <v>305</v>
      </c>
      <c r="I62" s="78">
        <v>248</v>
      </c>
      <c r="J62" s="79">
        <v>186</v>
      </c>
      <c r="K62" s="65">
        <v>205</v>
      </c>
      <c r="L62" s="65">
        <v>26</v>
      </c>
      <c r="M62" s="66">
        <v>23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14</v>
      </c>
      <c r="K63" s="65">
        <v>0</v>
      </c>
      <c r="L63" s="65">
        <v>1</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360</v>
      </c>
      <c r="D66" s="81">
        <f t="shared" ref="D66:M66" si="2">+SUM(D60:D65)</f>
        <v>460</v>
      </c>
      <c r="E66" s="81">
        <f t="shared" si="2"/>
        <v>370</v>
      </c>
      <c r="F66" s="81">
        <f t="shared" si="2"/>
        <v>334</v>
      </c>
      <c r="G66" s="81">
        <f t="shared" si="2"/>
        <v>542</v>
      </c>
      <c r="H66" s="82">
        <f t="shared" si="2"/>
        <v>747</v>
      </c>
      <c r="I66" s="82">
        <f t="shared" si="2"/>
        <v>724</v>
      </c>
      <c r="J66" s="83">
        <f t="shared" si="2"/>
        <v>760</v>
      </c>
      <c r="K66" s="70">
        <f t="shared" si="2"/>
        <v>740</v>
      </c>
      <c r="L66" s="70">
        <f t="shared" si="2"/>
        <v>27</v>
      </c>
      <c r="M66" s="71">
        <f t="shared" si="2"/>
        <v>23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24</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84</v>
      </c>
      <c r="D75" s="77">
        <v>195</v>
      </c>
      <c r="E75" s="77">
        <v>185</v>
      </c>
      <c r="F75" s="77">
        <v>179</v>
      </c>
      <c r="G75" s="77">
        <v>275</v>
      </c>
      <c r="H75" s="78">
        <v>263</v>
      </c>
      <c r="I75" s="78">
        <v>188</v>
      </c>
      <c r="J75" s="79">
        <v>90</v>
      </c>
      <c r="K75" s="65">
        <v>88</v>
      </c>
      <c r="L75" s="65">
        <v>6</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105</v>
      </c>
      <c r="D76" s="77">
        <v>153</v>
      </c>
      <c r="E76" s="77">
        <v>54</v>
      </c>
      <c r="F76" s="77">
        <v>32</v>
      </c>
      <c r="G76" s="77">
        <v>75</v>
      </c>
      <c r="H76" s="78">
        <v>181</v>
      </c>
      <c r="I76" s="78">
        <v>186</v>
      </c>
      <c r="J76" s="79">
        <v>250</v>
      </c>
      <c r="K76" s="65">
        <v>240</v>
      </c>
      <c r="L76" s="65">
        <v>21</v>
      </c>
      <c r="M76" s="66">
        <v>23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147</v>
      </c>
      <c r="D77" s="77">
        <v>112</v>
      </c>
      <c r="E77" s="77">
        <v>131</v>
      </c>
      <c r="F77" s="77">
        <v>123</v>
      </c>
      <c r="G77" s="77">
        <v>192</v>
      </c>
      <c r="H77" s="78">
        <v>303</v>
      </c>
      <c r="I77" s="78">
        <v>350</v>
      </c>
      <c r="J77" s="79">
        <v>420</v>
      </c>
      <c r="K77" s="65">
        <v>412</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360</v>
      </c>
      <c r="D80" s="81">
        <f t="shared" ref="D80:M80" si="3">+SUM(D71:D79)</f>
        <v>460</v>
      </c>
      <c r="E80" s="81">
        <f t="shared" si="3"/>
        <v>370</v>
      </c>
      <c r="F80" s="81">
        <f t="shared" si="3"/>
        <v>334</v>
      </c>
      <c r="G80" s="81">
        <f t="shared" si="3"/>
        <v>542</v>
      </c>
      <c r="H80" s="82">
        <f t="shared" si="3"/>
        <v>747</v>
      </c>
      <c r="I80" s="82">
        <f t="shared" si="3"/>
        <v>724</v>
      </c>
      <c r="J80" s="83">
        <f t="shared" si="3"/>
        <v>760</v>
      </c>
      <c r="K80" s="70">
        <f t="shared" si="3"/>
        <v>740</v>
      </c>
      <c r="L80" s="70">
        <f t="shared" si="3"/>
        <v>27</v>
      </c>
      <c r="M80" s="71">
        <f t="shared" si="3"/>
        <v>23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263</v>
      </c>
      <c r="F88" s="79">
        <v>188</v>
      </c>
      <c r="G88" s="79">
        <v>90</v>
      </c>
      <c r="H88" s="65">
        <v>88</v>
      </c>
      <c r="I88" s="65">
        <v>6</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181</v>
      </c>
      <c r="F89" s="79">
        <v>186</v>
      </c>
      <c r="G89" s="79">
        <v>250</v>
      </c>
      <c r="H89" s="65">
        <v>240</v>
      </c>
      <c r="I89" s="65">
        <v>21</v>
      </c>
      <c r="J89" s="66">
        <v>23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303</v>
      </c>
      <c r="F92" s="79">
        <v>350</v>
      </c>
      <c r="G92" s="79">
        <v>420</v>
      </c>
      <c r="H92" s="65">
        <v>412</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747</v>
      </c>
      <c r="F96" s="83">
        <f t="shared" si="4"/>
        <v>724</v>
      </c>
      <c r="G96" s="83">
        <f t="shared" si="4"/>
        <v>760</v>
      </c>
      <c r="H96" s="70">
        <f t="shared" si="4"/>
        <v>740</v>
      </c>
      <c r="I96" s="70">
        <f t="shared" si="4"/>
        <v>27</v>
      </c>
      <c r="J96" s="71">
        <f t="shared" si="4"/>
        <v>23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330</v>
      </c>
      <c r="D102" s="102">
        <v>237</v>
      </c>
      <c r="E102" s="102">
        <v>165</v>
      </c>
      <c r="F102" s="102">
        <v>143</v>
      </c>
      <c r="G102" s="102">
        <v>239</v>
      </c>
      <c r="H102" s="103">
        <v>456</v>
      </c>
      <c r="I102" s="103">
        <v>510</v>
      </c>
      <c r="J102" s="103">
        <v>619</v>
      </c>
      <c r="K102" s="97">
        <v>630</v>
      </c>
      <c r="L102" s="97">
        <v>20</v>
      </c>
      <c r="M102" s="98">
        <v>13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30</v>
      </c>
      <c r="D103" s="77">
        <v>223</v>
      </c>
      <c r="E103" s="77">
        <v>205</v>
      </c>
      <c r="F103" s="77">
        <v>191</v>
      </c>
      <c r="G103" s="77">
        <v>303</v>
      </c>
      <c r="H103" s="78">
        <v>291</v>
      </c>
      <c r="I103" s="78">
        <v>214</v>
      </c>
      <c r="J103" s="78">
        <v>141</v>
      </c>
      <c r="K103" s="65">
        <v>110</v>
      </c>
      <c r="L103" s="65">
        <v>7</v>
      </c>
      <c r="M103" s="66">
        <v>10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360</v>
      </c>
      <c r="D107" s="81">
        <f t="shared" ref="D107:M107" si="5">+SUM(D102:D106)</f>
        <v>460</v>
      </c>
      <c r="E107" s="81">
        <f t="shared" si="5"/>
        <v>370</v>
      </c>
      <c r="F107" s="81">
        <f t="shared" si="5"/>
        <v>334</v>
      </c>
      <c r="G107" s="81">
        <f t="shared" si="5"/>
        <v>542</v>
      </c>
      <c r="H107" s="82">
        <f t="shared" si="5"/>
        <v>747</v>
      </c>
      <c r="I107" s="82">
        <f t="shared" si="5"/>
        <v>724</v>
      </c>
      <c r="J107" s="82">
        <f t="shared" si="5"/>
        <v>760</v>
      </c>
      <c r="K107" s="70">
        <f t="shared" si="5"/>
        <v>740</v>
      </c>
      <c r="L107" s="70">
        <f t="shared" si="5"/>
        <v>27</v>
      </c>
      <c r="M107" s="71">
        <f t="shared" si="5"/>
        <v>23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151</v>
      </c>
      <c r="D113" s="108">
        <v>160</v>
      </c>
      <c r="E113" s="108">
        <v>118</v>
      </c>
      <c r="F113" s="108">
        <v>115</v>
      </c>
      <c r="G113" s="108">
        <v>196</v>
      </c>
      <c r="H113" s="109">
        <v>312</v>
      </c>
      <c r="I113" s="109">
        <v>310</v>
      </c>
      <c r="J113" s="97">
        <v>351</v>
      </c>
      <c r="K113" s="97">
        <v>349</v>
      </c>
      <c r="L113" s="97">
        <v>9</v>
      </c>
      <c r="M113" s="98">
        <v>10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209</v>
      </c>
      <c r="D114" s="77">
        <v>300</v>
      </c>
      <c r="E114" s="77">
        <v>252</v>
      </c>
      <c r="F114" s="77">
        <v>219</v>
      </c>
      <c r="G114" s="77">
        <v>346</v>
      </c>
      <c r="H114" s="78">
        <v>435</v>
      </c>
      <c r="I114" s="78">
        <v>414</v>
      </c>
      <c r="J114" s="78">
        <v>409</v>
      </c>
      <c r="K114" s="65">
        <v>391</v>
      </c>
      <c r="L114" s="65">
        <v>18</v>
      </c>
      <c r="M114" s="66">
        <v>13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360</v>
      </c>
      <c r="D116" s="81">
        <f t="shared" si="6"/>
        <v>460</v>
      </c>
      <c r="E116" s="81">
        <f t="shared" si="6"/>
        <v>370</v>
      </c>
      <c r="F116" s="81">
        <f t="shared" si="6"/>
        <v>334</v>
      </c>
      <c r="G116" s="81">
        <f t="shared" si="6"/>
        <v>542</v>
      </c>
      <c r="H116" s="82">
        <f t="shared" si="6"/>
        <v>747</v>
      </c>
      <c r="I116" s="82">
        <f t="shared" si="6"/>
        <v>724</v>
      </c>
      <c r="J116" s="82">
        <f t="shared" si="6"/>
        <v>760</v>
      </c>
      <c r="K116" s="70">
        <f t="shared" si="6"/>
        <v>740</v>
      </c>
      <c r="L116" s="70">
        <f t="shared" si="6"/>
        <v>27</v>
      </c>
      <c r="M116" s="71">
        <f t="shared" si="6"/>
        <v>23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23</v>
      </c>
      <c r="D123" s="115">
        <v>10</v>
      </c>
      <c r="E123" s="116">
        <f t="shared" si="8"/>
        <v>0.43478260869565216</v>
      </c>
      <c r="F123" s="137"/>
      <c r="G123" s="241" t="s">
        <v>51</v>
      </c>
      <c r="H123" s="243"/>
      <c r="I123" s="117">
        <v>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23</v>
      </c>
      <c r="D127" s="118">
        <f>+SUM(D121:D126)</f>
        <v>10</v>
      </c>
      <c r="E127" s="119">
        <f t="shared" ref="E127" si="9">+IF(C127=0,"",(D127/C127))</f>
        <v>0.43478260869565216</v>
      </c>
      <c r="F127" s="137"/>
      <c r="G127" s="246" t="s">
        <v>41</v>
      </c>
      <c r="H127" s="248"/>
      <c r="I127" s="120">
        <f>+SUM(I121:I126)</f>
        <v>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53</v>
      </c>
      <c r="D133" s="77">
        <v>51</v>
      </c>
      <c r="E133" s="77">
        <v>66</v>
      </c>
      <c r="F133" s="77">
        <v>27</v>
      </c>
      <c r="G133" s="78">
        <v>94</v>
      </c>
      <c r="H133" s="78">
        <v>276</v>
      </c>
      <c r="I133" s="79">
        <v>126</v>
      </c>
      <c r="J133" s="78">
        <v>119</v>
      </c>
      <c r="K133" s="78">
        <v>154</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8</v>
      </c>
      <c r="E134" s="77">
        <v>0</v>
      </c>
      <c r="F134" s="77">
        <v>15</v>
      </c>
      <c r="G134" s="78">
        <v>44</v>
      </c>
      <c r="H134" s="78">
        <v>0</v>
      </c>
      <c r="I134" s="79">
        <v>1</v>
      </c>
      <c r="J134" s="78">
        <v>30</v>
      </c>
      <c r="K134" s="78">
        <v>20</v>
      </c>
      <c r="L134" s="124">
        <v>20</v>
      </c>
      <c r="M134" s="125">
        <v>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14</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53</v>
      </c>
      <c r="D138" s="81">
        <f t="shared" ref="D138:I138" si="10">+SUM(D132:D137)</f>
        <v>59</v>
      </c>
      <c r="E138" s="81">
        <f t="shared" si="10"/>
        <v>66</v>
      </c>
      <c r="F138" s="81">
        <f t="shared" si="10"/>
        <v>42</v>
      </c>
      <c r="G138" s="82">
        <f t="shared" si="10"/>
        <v>138</v>
      </c>
      <c r="H138" s="82">
        <f t="shared" si="10"/>
        <v>276</v>
      </c>
      <c r="I138" s="83">
        <f t="shared" si="10"/>
        <v>127</v>
      </c>
      <c r="J138" s="82">
        <f>+SUM(J132:J137)</f>
        <v>163</v>
      </c>
      <c r="K138" s="82">
        <f t="shared" ref="K138" si="11">+SUM(K132:K137)</f>
        <v>174</v>
      </c>
      <c r="L138" s="127">
        <f>+SUM(L132:L137)</f>
        <v>20</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15</v>
      </c>
      <c r="F144" s="102">
        <v>6</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19</v>
      </c>
      <c r="D145" s="77">
        <v>68</v>
      </c>
      <c r="E145" s="77">
        <v>24</v>
      </c>
      <c r="F145" s="77">
        <v>27</v>
      </c>
      <c r="G145" s="78">
        <v>36</v>
      </c>
      <c r="H145" s="78">
        <v>31</v>
      </c>
      <c r="I145" s="79">
        <v>25</v>
      </c>
      <c r="J145" s="78">
        <v>64</v>
      </c>
      <c r="K145" s="78">
        <v>59</v>
      </c>
      <c r="L145" s="124">
        <v>33</v>
      </c>
      <c r="M145" s="125">
        <v>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18</v>
      </c>
      <c r="H146" s="78">
        <v>69</v>
      </c>
      <c r="I146" s="79">
        <v>113</v>
      </c>
      <c r="J146" s="78">
        <v>17</v>
      </c>
      <c r="K146" s="78">
        <v>4</v>
      </c>
      <c r="L146" s="124">
        <v>119</v>
      </c>
      <c r="M146" s="125">
        <v>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3</v>
      </c>
      <c r="F147" s="77">
        <v>0</v>
      </c>
      <c r="G147" s="78">
        <v>0</v>
      </c>
      <c r="H147" s="78">
        <v>0</v>
      </c>
      <c r="I147" s="79">
        <v>0</v>
      </c>
      <c r="J147" s="78">
        <v>0</v>
      </c>
      <c r="K147" s="78">
        <v>11</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68</v>
      </c>
      <c r="E150" s="81">
        <f t="shared" si="12"/>
        <v>43</v>
      </c>
      <c r="F150" s="81">
        <f t="shared" si="12"/>
        <v>33</v>
      </c>
      <c r="G150" s="82">
        <f t="shared" si="12"/>
        <v>54</v>
      </c>
      <c r="H150" s="82">
        <f t="shared" si="12"/>
        <v>100</v>
      </c>
      <c r="I150" s="83">
        <f t="shared" si="12"/>
        <v>138</v>
      </c>
      <c r="J150" s="82">
        <f>+SUM(J144:J149)</f>
        <v>81</v>
      </c>
      <c r="K150" s="82">
        <f t="shared" ref="K150" si="13">+SUM(K144:K149)</f>
        <v>74</v>
      </c>
      <c r="L150" s="127">
        <f>+SUM(L144:L149)</f>
        <v>152</v>
      </c>
      <c r="M150" s="128">
        <f>+SUM(M144:M149)</f>
        <v>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3115</v>
      </c>
      <c r="C156" s="130">
        <f>+IFERROR((VLOOKUP(A156,Hoja2!$A$2:$I$1444,4,FALSE)),"")</f>
        <v>3115</v>
      </c>
      <c r="D156" s="163" t="str">
        <f>+IFERROR((VLOOKUP(A156,Hoja2!$A$2:$I$1444,5,FALSE)),"")</f>
        <v>INSTITUTO TECNOLOGICO DEL PUTUMAYO</v>
      </c>
      <c r="E156" s="163"/>
      <c r="F156" s="163"/>
      <c r="G156" s="164"/>
      <c r="H156" s="130" t="str">
        <f>+IFERROR((VLOOKUP(A156,Hoja2!$A$2:$I$1444,6,FALSE)),"")</f>
        <v>Putumayo</v>
      </c>
      <c r="I156" s="130" t="str">
        <f>+IFERROR((VLOOKUP(A156,Hoja2!$A$2:$I$1444,7,FALSE)),"")</f>
        <v>Oficial</v>
      </c>
      <c r="J156" s="249" t="str">
        <f>+IFERROR((VLOOKUP(A156,Hoja2!$A$2:$I$1444,8,FALSE)),"")</f>
        <v>Institución Tecnológica</v>
      </c>
      <c r="K156" s="250"/>
      <c r="L156" s="131">
        <f>+IFERROR((VLOOKUP(A156,Hoja2!$A$2:$I$1444,9,FALSE)),"")</f>
        <v>13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wJr5nFlegb5WylLacv3njjRff4Vvri4ICwusU1bn2t8l85uJrqca/grHJnIwwN3zBEtNfCOczV2YYWa+YpfhQ==" saltValue="w8QvMJ3lOjEjaEw02Lztq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2025-08-07T23:30:13Z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