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115E3A1-7750-4019-9B99-B66786E4CD1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<sst xmlns="http://schemas.openxmlformats.org/spreadsheetml/2006/main" count="22315" uniqueCount="444">
  <si>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</si>
  <si>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</si>
  <si>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</si>
  <si>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</si>
  <si>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</si>
  <si>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</si>
  <si>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</si>
  <si>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</si>
  <si>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</si>
  <si>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</si>
  <si>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</si>
  <si>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</si>
  <si>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</si>
  <si>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</si>
  <si>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</si>
  <si>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</si>
  <si>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</si>
  <si>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</si>
  <si>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</si>
  <si>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</si>
  <si>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</si>
  <si>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</si>
  <si>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</si>
  <si>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</si>
  <si>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</si>
  <si>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</si>
  <si>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</si>
  <si>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</si>
  <si>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</si>
  <si>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</si>
  <si>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</si>
  <si>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</si>
  <si>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</si>
  <si>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</si>
  <si>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</si>
  <si>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</si>
  <si>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</si>
  <si>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</si>
  <si>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</si>
  <si>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</si>
  <si>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</si>
  <si>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</si>
  <si>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</si>
  <si>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</si>
  <si>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</si>
  <si>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</si>
  <si>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</si>
  <si>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</si>
  <si>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</si>
  <si>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</si>
  <si>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</si>
  <si>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</si>
  <si>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</si>
  <si>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</si>
  <si>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</si>
  <si>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</si>
  <si>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</si>
  <si>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</si>
  <si>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</si>
  <si>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</si>
  <si>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</si>
  <si>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</si>
  <si>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</si>
  <si>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</si>
  <si>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</si>
  <si>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</si>
  <si>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</si>
  <si>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</si>
  <si>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</si>
  <si>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</si>
  <si>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</si>
  <si>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</si>
  <si>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</si>
  <si>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</si>
  <si>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</si>
  <si>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</si>
  <si>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</si>
  <si>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</si>
  <si>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</si>
  <si>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</si>
  <si>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</si>
  <si>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</si>
  <si>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</si>
  <si>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</si>
  <si>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</si>
  <si>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</si>
  <si>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</si>
  <si>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</si>
  <si>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</si>
  <si>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</si>
  <si>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</si>
  <si>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</si>
  <si>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</si>
  <si>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</si>
  <si>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</si>
  <si>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</si>
  <si>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</si>
  <si>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</si>
  <si>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</si>
  <si>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</si>
  <si>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</si>
  <si>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</si>
  <si>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</si>
  <si>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</si>
  <si>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</si>
  <si>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</si>
  <si>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</si>
  <si>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</si>
  <si>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</si>
  <si>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</si>
  <si>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</si>
  <si>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</si>
  <si>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</si>
  <si>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</si>
  <si>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</si>
  <si>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</si>
  <si>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</si>
  <si>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</si>
  <si>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</si>
  <si>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</si>
  <si>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</si>
  <si>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</si>
  <si>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</si>
  <si>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</si>
  <si>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</si>
  <si>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</si>
  <si>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</si>
  <si>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</si>
  <si>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</si>
  <si>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</si>
  <si>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</si>
  <si>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</si>
  <si>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</si>
  <si>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</si>
  <si>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</si>
  <si>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</si>
  <si>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</si>
  <si>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</si>
  <si>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</si>
  <si>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</si>
  <si>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</si>
  <si>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</si>
  <si>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</si>
  <si>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</si>
  <si>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</si>
  <si>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</si>
  <si>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</si>
  <si>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</si>
  <si>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</si>
  <si>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</si>
  <si>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</si>
  <si>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</si>
  <si>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</si>
  <si>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</si>
  <si>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</si>
  <si>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</si>
  <si>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</si>
  <si>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</si>
  <si>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</si>
  <si>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</si>
  <si>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</si>
  <si>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</si>
  <si>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</si>
  <si>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</si>
  <si>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</si>
  <si>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</si>
  <si>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</si>
  <si>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</si>
  <si>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</si>
  <si>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</si>
  <si>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</si>
  <si>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</si>
  <si>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</si>
  <si>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</si>
  <si>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</si>
  <si>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</si>
  <si>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</si>
  <si>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</si>
  <si>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</si>
  <si>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</si>
  <si>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</si>
  <si>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</si>
  <si>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</si>
  <si>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</si>
  <si>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</si>
  <si>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</si>
  <si>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</si>
  <si>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</si>
  <si>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</si>
  <si>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</si>
  <si>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</si>
  <si>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</si>
  <si>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</si>
  <si>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</si>
  <si>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</si>
  <si>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</si>
  <si>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</si>
  <si>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</si>
  <si>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</si>
  <si>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</si>
  <si>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</si>
  <si>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</si>
  <si>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</si>
  <si>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</si>
  <si>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</si>
  <si>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</si>
  <si>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</si>
  <si>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</si>
  <si>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</si>
  <si>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</si>
  <si>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</si>
  <si>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</si>
  <si>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</si>
  <si>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</si>
  <si>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</si>
  <si>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</si>
  <si>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</si>
  <si>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</si>
  <si>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</si>
  <si>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</si>
  <si>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</si>
  <si>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</si>
  <si>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</si>
  <si>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</si>
  <si>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</si>
  <si>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</si>
  <si>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</si>
  <si>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</si>
  <si>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</si>
  <si>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</si>
  <si>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</si>
  <si>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</si>
  <si>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</si>
  <si>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</si>
  <si>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</si>
  <si>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</si>
  <si>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</si>
  <si>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</si>
  <si>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</si>
  <si>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</si>
  <si>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</si>
  <si>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</si>
  <si>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</si>
  <si>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</si>
  <si>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</si>
  <si>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</si>
  <si>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</si>
  <si>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</si>
  <si>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</si>
  <si>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</si>
  <si>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</si>
  <si>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</si>
  <si>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</si>
  <si>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</si>
  <si>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</si>
  <si>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</si>
  <si>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</si>
  <si>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</si>
  <si>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</si>
  <si>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</si>
  <si>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</si>
  <si>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</si>
  <si>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</si>
  <si>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</si>
  <si>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</si>
  <si>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</si>
  <si>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</si>
  <si>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</si>
  <si>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</si>
  <si>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</si>
  <si>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</si>
  <si>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</si>
  <si>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</si>
  <si>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</si>
  <si>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</si>
  <si>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</si>
  <si>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</si>
  <si>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</si>
  <si>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</si>
  <si>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</si>
  <si>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</si>
  <si>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</si>
  <si>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</si>
  <si>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</si>
  <si>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</si>
  <si>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</si>
  <si>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</si>
  <si>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</si>
  <si>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</si>
  <si>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</si>
  <si>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</si>
  <si>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</si>
  <si>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</si>
  <si>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</si>
  <si>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</si>
  <si>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</si>
  <si>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</si>
  <si>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</si>
  <si>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</si>
  <si>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</si>
  <si>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</si>
  <si>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</si>
  <si>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</si>
  <si>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</si>
  <si>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</si>
  <si>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</si>
  <si>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</si>
  <si>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</si>
  <si>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</si>
  <si>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</si>
  <si>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</si>
  <si>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</si>
  <si>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</si>
  <si>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</si>
  <si>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</si>
  <si>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</si>
  <si>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</si>
  <si>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</si>
  <si>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</si>
  <si>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</si>
  <si>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</si>
  <si>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</si>
  <si>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</si>
  <si>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</si>
  <si>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</si>
  <si>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</si>
  <si>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</si>
  <si>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</si>
  <si>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</si>
  <si>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</si>
  <si>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</si>
  <si>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</si>
  <si>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</si>
  <si>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</si>
  <si>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</si>
  <si>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</si>
  <si>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</si>
  <si>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</si>
  <si>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</si>
  <si>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</si>
  <si>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</si>
  <si>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</si>
  <si>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</si>
  <si>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</si>
  <si>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</si>
  <si>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</si>
  <si>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</si>
  <si>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</si>
  <si>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</si>
  <si>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</si>
  <si>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</si>
  <si>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</si>
  <si>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</si>
  <si>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</si>
  <si>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</si>
  <si>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</si>
  <si>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</si>
  <si>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</si>
  <si>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</si>
  <si>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</si>
  <si>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</si>
  <si>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</si>
  <si>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</si>
  <si>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</si>
  <si>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</si>
  <si>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</si>
  <si>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</si>
  <si>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</si>
  <si>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</si>
  <si>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</si>
  <si>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</si>
  <si>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</si>
  <si>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</si>
  <si>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</si>
  <si>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</si>
  <si>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</si>
  <si>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</si>
  <si>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</si>
  <si>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</si>
  <si>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</si>
  <si>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</si>
  <si>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</si>
  <si>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</si>
  <si>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</si>
  <si>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</si>
  <si>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</si>
  <si>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</si>
  <si>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</si>
  <si>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</si>
  <si>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</si>
  <si>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</si>
  <si>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</si>
  <si>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</si>
  <si>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</si>
  <si>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</si>
  <si>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</si>
  <si>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</si>
  <si>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</si>
  <si>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</si>
  <si>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</si>
  <si>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</si>
  <si>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</si>
  <si>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</si>
  <si>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</si>
  <si>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</si>
  <si>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</si>
  <si>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</si>
  <si>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</si>
  <si>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</si>
  <si>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</si>
  <si>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</si>
  <si>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</si>
  <si>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</si>
  <si>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</si>
  <si>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</si>
  <si>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</si>
  <si>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</si>
  <si>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</si>
  <si>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</si>
  <si>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</si>
  <si>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</si>
  <si>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</si>
  <si>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</si>
  <si>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</si>
  <si>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</si>
  <si>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</si>
  <si>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</si>
  <si>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</si>
  <si>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</si>
  <si>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</si>
  <si>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</si>
  <si>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</si>
  <si>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</si>
  <si>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</si>
  <si>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</si>
  <si>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</si>
  <si>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</si>
  <si>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</si>
  <si>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</si>
  <si>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</si>
  <si>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</si>
  <si>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</si>
  <si>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ANSERMANUEVO</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</si>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</sst>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ANSERMANUEVO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76041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76041</v>
      </c>
      <c r="F12" s="141"/>
      <c r="G12" s="139" t="str">
        <f>+A10</f>
        <v>ANSERMANUEVO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ANSERMANUEVO</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6.7476383265856947E-4</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0.223</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1.9815059445178335E-3</v>
      </c>
      <c r="E30" s="24">
        <v>0</v>
      </c>
      <c r="F30" s="24">
        <v>2.6440677966101694E-2</v>
      </c>
      <c r="G30" s="24">
        <v>2.0931802835921675E-2</v>
      </c>
      <c r="H30" s="25">
        <v>1.8417462482946793E-2</v>
      </c>
      <c r="I30" s="25">
        <v>0</v>
      </c>
      <c r="J30" s="26">
        <v>0</v>
      </c>
      <c r="K30" s="26">
        <v>1.0659560293137908E-2</v>
      </c>
      <c r="L30" s="26">
        <v>7.3775989268947016E-3</v>
      </c>
      <c r="M30" s="27">
        <v>6.7476383265856947E-4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127</v>
      </c>
      <c r="D39" s="39">
        <v>23</v>
      </c>
      <c r="E39" s="40">
        <v>0.18110236220472442</v>
      </c>
      <c r="F39" s="38">
        <v>117</v>
      </c>
      <c r="G39" s="39">
        <v>32</v>
      </c>
      <c r="H39" s="40">
        <v>0.27350427350427353</v>
      </c>
      <c r="I39" s="38">
        <v>117</v>
      </c>
      <c r="J39" s="39">
        <v>17</v>
      </c>
      <c r="K39" s="40">
        <v>0.14529914529914531</v>
      </c>
      <c r="L39" s="41">
        <v>130</v>
      </c>
      <c r="M39" s="42">
        <v>29</v>
      </c>
      <c r="N39" s="43">
        <v>0.223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39</v>
      </c>
      <c r="G46" s="60">
        <v>31</v>
      </c>
      <c r="H46" s="61">
        <v>27</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3</v>
      </c>
      <c r="E47" s="45">
        <v>0</v>
      </c>
      <c r="F47" s="45">
        <v>0</v>
      </c>
      <c r="G47" s="45">
        <v>0</v>
      </c>
      <c r="H47" s="64">
        <v>0</v>
      </c>
      <c r="I47" s="64">
        <v>0</v>
      </c>
      <c r="J47" s="65">
        <v>0</v>
      </c>
      <c r="K47" s="65">
        <v>16</v>
      </c>
      <c r="L47" s="65">
        <v>11</v>
      </c>
      <c r="M47" s="66">
        <v>1</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3</v>
      </c>
      <c r="E48" s="68">
        <f t="shared" si="0"/>
        <v>0</v>
      </c>
      <c r="F48" s="68">
        <f t="shared" si="0"/>
        <v>39</v>
      </c>
      <c r="G48" s="68">
        <f t="shared" si="0"/>
        <v>31</v>
      </c>
      <c r="H48" s="69">
        <f t="shared" si="0"/>
        <v>27</v>
      </c>
      <c r="I48" s="69">
        <f t="shared" si="0"/>
        <v>0</v>
      </c>
      <c r="J48" s="70">
        <f t="shared" si="0"/>
        <v>0</v>
      </c>
      <c r="K48" s="70">
        <f t="shared" si="0"/>
        <v>16</v>
      </c>
      <c r="L48" s="70">
        <f t="shared" si="0"/>
        <v>11</v>
      </c>
      <c r="M48" s="71">
        <f>+SUM(M46:M47)</f>
        <v>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3</v>
      </c>
      <c r="E53" s="60">
        <v>0</v>
      </c>
      <c r="F53" s="60">
        <v>39</v>
      </c>
      <c r="G53" s="60">
        <v>31</v>
      </c>
      <c r="H53" s="61">
        <v>27</v>
      </c>
      <c r="I53" s="61">
        <v>0</v>
      </c>
      <c r="J53" s="62">
        <v>0</v>
      </c>
      <c r="K53" s="62">
        <v>16</v>
      </c>
      <c r="L53" s="62">
        <v>11</v>
      </c>
      <c r="M53" s="63">
        <v>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3</v>
      </c>
      <c r="E55" s="68">
        <f t="shared" si="1"/>
        <v>0</v>
      </c>
      <c r="F55" s="68">
        <f t="shared" si="1"/>
        <v>39</v>
      </c>
      <c r="G55" s="68">
        <f t="shared" si="1"/>
        <v>31</v>
      </c>
      <c r="H55" s="69">
        <f t="shared" si="1"/>
        <v>27</v>
      </c>
      <c r="I55" s="69">
        <f t="shared" si="1"/>
        <v>0</v>
      </c>
      <c r="J55" s="70">
        <f t="shared" si="1"/>
        <v>0</v>
      </c>
      <c r="K55" s="70">
        <f t="shared" si="1"/>
        <v>16</v>
      </c>
      <c r="L55" s="70">
        <f t="shared" si="1"/>
        <v>11</v>
      </c>
      <c r="M55" s="71">
        <f t="shared" si="1"/>
        <v>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39</v>
      </c>
      <c r="G60" s="73">
        <v>2</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29</v>
      </c>
      <c r="H61" s="78">
        <v>27</v>
      </c>
      <c r="I61" s="78">
        <v>0</v>
      </c>
      <c r="J61" s="79">
        <v>0</v>
      </c>
      <c r="K61" s="65">
        <v>16</v>
      </c>
      <c r="L61" s="65">
        <v>11</v>
      </c>
      <c r="M61" s="66">
        <v>1</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3</v>
      </c>
      <c r="E66" s="81">
        <f t="shared" si="2"/>
        <v>0</v>
      </c>
      <c r="F66" s="81">
        <f t="shared" si="2"/>
        <v>39</v>
      </c>
      <c r="G66" s="81">
        <f t="shared" si="2"/>
        <v>31</v>
      </c>
      <c r="H66" s="82">
        <f t="shared" si="2"/>
        <v>27</v>
      </c>
      <c r="I66" s="82">
        <f t="shared" si="2"/>
        <v>0</v>
      </c>
      <c r="J66" s="83">
        <f t="shared" si="2"/>
        <v>0</v>
      </c>
      <c r="K66" s="70">
        <f t="shared" si="2"/>
        <v>16</v>
      </c>
      <c r="L66" s="70">
        <f t="shared" si="2"/>
        <v>11</v>
      </c>
      <c r="M66" s="71">
        <f t="shared" si="2"/>
        <v>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39</v>
      </c>
      <c r="G71" s="73">
        <v>30</v>
      </c>
      <c r="H71" s="74">
        <v>27</v>
      </c>
      <c r="I71" s="74">
        <v>0</v>
      </c>
      <c r="J71" s="75">
        <v>0</v>
      </c>
      <c r="K71" s="62">
        <v>16</v>
      </c>
      <c r="L71" s="62">
        <v>11</v>
      </c>
      <c r="M71" s="63">
        <v>1</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1</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3</v>
      </c>
      <c r="E80" s="81">
        <f t="shared" si="3"/>
        <v>0</v>
      </c>
      <c r="F80" s="81">
        <f t="shared" si="3"/>
        <v>39</v>
      </c>
      <c r="G80" s="81">
        <f t="shared" si="3"/>
        <v>31</v>
      </c>
      <c r="H80" s="82">
        <f t="shared" si="3"/>
        <v>27</v>
      </c>
      <c r="I80" s="82">
        <f t="shared" si="3"/>
        <v>0</v>
      </c>
      <c r="J80" s="83">
        <f t="shared" si="3"/>
        <v>0</v>
      </c>
      <c r="K80" s="70">
        <f t="shared" si="3"/>
        <v>16</v>
      </c>
      <c r="L80" s="70">
        <f t="shared" si="3"/>
        <v>11</v>
      </c>
      <c r="M80" s="71">
        <f t="shared" si="3"/>
        <v>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27</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16</v>
      </c>
      <c r="I93" s="65">
        <v>11</v>
      </c>
      <c r="J93" s="66">
        <v>1</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27</v>
      </c>
      <c r="F96" s="83">
        <f t="shared" si="4"/>
        <v>0</v>
      </c>
      <c r="G96" s="83">
        <f t="shared" si="4"/>
        <v>0</v>
      </c>
      <c r="H96" s="70">
        <f t="shared" si="4"/>
        <v>16</v>
      </c>
      <c r="I96" s="70">
        <f t="shared" si="4"/>
        <v>11</v>
      </c>
      <c r="J96" s="71">
        <f t="shared" si="4"/>
        <v>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39</v>
      </c>
      <c r="G102" s="102">
        <v>31</v>
      </c>
      <c r="H102" s="103">
        <v>27</v>
      </c>
      <c r="I102" s="103">
        <v>0</v>
      </c>
      <c r="J102" s="103">
        <v>0</v>
      </c>
      <c r="K102" s="97">
        <v>16</v>
      </c>
      <c r="L102" s="97">
        <v>11</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3</v>
      </c>
      <c r="E107" s="81">
        <f t="shared" si="5"/>
        <v>0</v>
      </c>
      <c r="F107" s="81">
        <f t="shared" si="5"/>
        <v>39</v>
      </c>
      <c r="G107" s="81">
        <f t="shared" si="5"/>
        <v>31</v>
      </c>
      <c r="H107" s="82">
        <f t="shared" si="5"/>
        <v>27</v>
      </c>
      <c r="I107" s="82">
        <f t="shared" si="5"/>
        <v>0</v>
      </c>
      <c r="J107" s="82">
        <f t="shared" si="5"/>
        <v>0</v>
      </c>
      <c r="K107" s="70">
        <f t="shared" si="5"/>
        <v>16</v>
      </c>
      <c r="L107" s="70">
        <f t="shared" si="5"/>
        <v>11</v>
      </c>
      <c r="M107" s="71">
        <f t="shared" si="5"/>
        <v>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0</v>
      </c>
      <c r="F113" s="108">
        <v>14</v>
      </c>
      <c r="G113" s="108">
        <v>11</v>
      </c>
      <c r="H113" s="109">
        <v>10</v>
      </c>
      <c r="I113" s="109">
        <v>0</v>
      </c>
      <c r="J113" s="97">
        <v>0</v>
      </c>
      <c r="K113" s="97">
        <v>9</v>
      </c>
      <c r="L113" s="97">
        <v>5</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25</v>
      </c>
      <c r="G114" s="77">
        <v>20</v>
      </c>
      <c r="H114" s="78">
        <v>17</v>
      </c>
      <c r="I114" s="78">
        <v>0</v>
      </c>
      <c r="J114" s="78">
        <v>0</v>
      </c>
      <c r="K114" s="65">
        <v>7</v>
      </c>
      <c r="L114" s="65">
        <v>6</v>
      </c>
      <c r="M114" s="66">
        <v>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3</v>
      </c>
      <c r="E116" s="81">
        <f t="shared" si="6"/>
        <v>0</v>
      </c>
      <c r="F116" s="81">
        <f t="shared" si="6"/>
        <v>39</v>
      </c>
      <c r="G116" s="81">
        <f t="shared" si="6"/>
        <v>31</v>
      </c>
      <c r="H116" s="82">
        <f t="shared" si="6"/>
        <v>27</v>
      </c>
      <c r="I116" s="82">
        <f t="shared" si="6"/>
        <v>0</v>
      </c>
      <c r="J116" s="82">
        <f t="shared" si="6"/>
        <v>0</v>
      </c>
      <c r="K116" s="70">
        <f t="shared" si="6"/>
        <v>16</v>
      </c>
      <c r="L116" s="70">
        <f t="shared" si="6"/>
        <v>11</v>
      </c>
      <c r="M116" s="71">
        <f t="shared" si="6"/>
        <v>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8</v>
      </c>
      <c r="G132" s="103">
        <v>2</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29</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10</v>
      </c>
      <c r="G138" s="82">
        <f t="shared" si="10"/>
        <v>31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33</v>
      </c>
      <c r="H144" s="103">
        <v>0</v>
      </c>
      <c r="I144" s="96">
        <v>0</v>
      </c>
      <c r="J144" s="103">
        <v>0</v>
      </c>
      <c r="K144" s="103">
        <v>0</v>
      </c>
      <c r="L144" s="122">
        <v>1</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25</v>
      </c>
      <c r="I145" s="79">
        <v>0</v>
      </c>
      <c r="J145" s="78">
        <v>0</v>
      </c>
      <c r="K145" s="78">
        <v>0</v>
      </c>
      <c r="L145" s="124">
        <v>0</v>
      </c>
      <c r="M145" s="125">
        <v>9</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1</v>
      </c>
      <c r="H146" s="78">
        <v>1</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34</v>
      </c>
      <c r="H150" s="82">
        <f t="shared" si="12"/>
        <v>26</v>
      </c>
      <c r="I150" s="83">
        <f t="shared" si="12"/>
        <v>2</v>
      </c>
      <c r="J150" s="82">
        <f>+SUM(J144:J149)</f>
        <v>0</v>
      </c>
      <c r="K150" s="82">
        <f t="shared" ref="K150" si="13">+SUM(K144:K149)</f>
        <v>0</v>
      </c>
      <c r="L150" s="127">
        <f>+SUM(L144:L149)</f>
        <v>1</v>
      </c>
      <c r="M150" s="128">
        <f>+SUM(M144:M149)</f>
        <v>9</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2818</v>
      </c>
      <c r="C155" s="130">
        <f>+IFERROR((VLOOKUP(A155,Hoja2!$A$2:$I$1444,4,FALSE)),"")</f>
        <v>2818</v>
      </c>
      <c r="D155" s="169" t="str">
        <f>+IFERROR((VLOOKUP(A155,Hoja2!$A$2:$I$1444,5,FALSE)),"")</f>
        <v>CORPORACION UNIVERSITARIA DE SANTA ROSA DE CABAL-UNISARC-</v>
      </c>
      <c r="E155" s="169"/>
      <c r="F155" s="169"/>
      <c r="G155" s="170"/>
      <c r="H155" s="130" t="str">
        <f>+IFERROR((VLOOKUP(A155,Hoja2!$A$2:$I$1444,6,FALSE)),"")</f>
        <v>Risaralda</v>
      </c>
      <c r="I155" s="130" t="str">
        <f>+IFERROR((VLOOKUP(A155,Hoja2!$A$2:$I$1444,7,FALSE)),"")</f>
        <v>Privado</v>
      </c>
      <c r="J155" s="249" t="str">
        <f>+IFERROR((VLOOKUP(A155,Hoja2!$A$2:$I$1444,8,FALSE)),"")</f>
        <v>Institución Universitaria/Escuela Tecnológica</v>
      </c>
      <c r="K155" s="250"/>
      <c r="L155" s="131">
        <f>+IFERROR((VLOOKUP(A155,Hoja2!$A$2:$I$1444,9,FALSE)),"")</f>
        <v>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lnYqWtg4+dhWuWhxevl3Y7YZHHT9lloTiEq427DdHs+K0/rQnIcd6U16SWFecbOvXvaA9NoLhsL0jwONYcLfg==" saltValue="1BFQhhP1Ba93lg+Ceh7zP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