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6811EEB-98E5-4BDC-AA6E-5F01635BB80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<sst xmlns="http://schemas.openxmlformats.org/spreadsheetml/2006/main" count="22315" uniqueCount="444">
  <si>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</si>
  <si>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</si>
  <si>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</si>
  <si>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</si>
  <si>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</si>
  <si>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</si>
  <si>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</si>
  <si>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</si>
  <si>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</si>
  <si>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</si>
  <si>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</si>
  <si>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</si>
  <si>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</si>
  <si>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</si>
  <si>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</si>
  <si>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</si>
  <si>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</si>
  <si>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</si>
  <si>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</si>
  <si>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</si>
  <si>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</si>
  <si>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</si>
  <si>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</si>
  <si>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</si>
  <si>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</si>
  <si>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</si>
  <si>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</si>
  <si>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</si>
  <si>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</si>
  <si>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</si>
  <si>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</si>
  <si>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</si>
  <si>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</si>
  <si>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</si>
  <si>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</si>
  <si>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</si>
  <si>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</si>
  <si>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</si>
  <si>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</si>
  <si>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</si>
  <si>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</si>
  <si>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</si>
  <si>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</si>
  <si>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</si>
  <si>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</si>
  <si>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</si>
  <si>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</si>
  <si>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</si>
  <si>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</si>
  <si>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</si>
  <si>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</si>
  <si>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</si>
  <si>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</si>
  <si>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</si>
  <si>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</si>
  <si>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</si>
  <si>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</si>
  <si>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</si>
  <si>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</si>
  <si>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</si>
  <si>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</si>
  <si>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</si>
  <si>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</si>
  <si>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</si>
  <si>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</si>
  <si>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</si>
  <si>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</si>
  <si>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</si>
  <si>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</si>
  <si>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</si>
  <si>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</si>
  <si>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</si>
  <si>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</si>
  <si>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</si>
  <si>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</si>
  <si>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</si>
  <si>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</si>
  <si>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</si>
  <si>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</si>
  <si>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</si>
  <si>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</si>
  <si>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</si>
  <si>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</si>
  <si>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</si>
  <si>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</si>
  <si>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</si>
  <si>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</si>
  <si>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</si>
  <si>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</si>
  <si>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</si>
  <si>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</si>
  <si>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</si>
  <si>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</si>
  <si>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</si>
  <si>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</si>
  <si>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</si>
  <si>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</si>
  <si>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</si>
  <si>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</si>
  <si>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</si>
  <si>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</si>
  <si>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</si>
  <si>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</si>
  <si>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</si>
  <si>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</si>
  <si>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</si>
  <si>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</si>
  <si>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</si>
  <si>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</si>
  <si>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</si>
  <si>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</si>
  <si>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</si>
  <si>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</si>
  <si>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</si>
  <si>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</si>
  <si>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</si>
  <si>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</si>
  <si>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</si>
  <si>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</si>
  <si>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</si>
  <si>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</si>
  <si>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</si>
  <si>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</si>
  <si>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</si>
  <si>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</si>
  <si>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</si>
  <si>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</si>
  <si>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</si>
  <si>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</si>
  <si>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</si>
  <si>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</si>
  <si>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</si>
  <si>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</si>
  <si>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</si>
  <si>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</si>
  <si>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</si>
  <si>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</si>
  <si>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</si>
  <si>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</si>
  <si>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</si>
  <si>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</si>
  <si>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</si>
  <si>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</si>
  <si>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</si>
  <si>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</si>
  <si>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</si>
  <si>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</si>
  <si>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</si>
  <si>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</si>
  <si>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</si>
  <si>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</si>
  <si>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</si>
  <si>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</si>
  <si>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</si>
  <si>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</si>
  <si>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</si>
  <si>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</si>
  <si>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</si>
  <si>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</si>
  <si>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</si>
  <si>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</si>
  <si>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</si>
  <si>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</si>
  <si>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</si>
  <si>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</si>
  <si>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</si>
  <si>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</si>
  <si>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</si>
  <si>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</si>
  <si>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</si>
  <si>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</si>
  <si>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</si>
  <si>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</si>
  <si>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</si>
  <si>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</si>
  <si>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</si>
  <si>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</si>
  <si>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</si>
  <si>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</si>
  <si>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</si>
  <si>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</si>
  <si>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</si>
  <si>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</si>
  <si>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</si>
  <si>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</si>
  <si>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</si>
  <si>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</si>
  <si>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</si>
  <si>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</si>
  <si>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</si>
  <si>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</si>
  <si>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</si>
  <si>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</si>
  <si>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</si>
  <si>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</si>
  <si>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</si>
  <si>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</si>
  <si>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</si>
  <si>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</si>
  <si>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</si>
  <si>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</si>
  <si>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</si>
  <si>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</si>
  <si>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</si>
  <si>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</si>
  <si>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</si>
  <si>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</si>
  <si>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</si>
  <si>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</si>
  <si>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</si>
  <si>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</si>
  <si>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</si>
  <si>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</si>
  <si>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</si>
  <si>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</si>
  <si>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</si>
  <si>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</si>
  <si>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</si>
  <si>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</si>
  <si>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</si>
  <si>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</si>
  <si>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</si>
  <si>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</si>
  <si>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</si>
  <si>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</si>
  <si>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</si>
  <si>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</si>
  <si>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</si>
  <si>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</si>
  <si>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</si>
  <si>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</si>
  <si>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</si>
  <si>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</si>
  <si>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</si>
  <si>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</si>
  <si>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</si>
  <si>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</si>
  <si>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</si>
  <si>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</si>
  <si>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</si>
  <si>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</si>
  <si>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</si>
  <si>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</si>
  <si>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</si>
  <si>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</si>
  <si>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</si>
  <si>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</si>
  <si>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</si>
  <si>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</si>
  <si>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</si>
  <si>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</si>
  <si>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</si>
  <si>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</si>
  <si>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</si>
  <si>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</si>
  <si>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</si>
  <si>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</si>
  <si>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</si>
  <si>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</si>
  <si>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</si>
  <si>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</si>
  <si>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</si>
  <si>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</si>
  <si>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</si>
  <si>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</si>
  <si>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</si>
  <si>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</si>
  <si>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</si>
  <si>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</si>
  <si>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</si>
  <si>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</si>
  <si>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</si>
  <si>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</si>
  <si>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</si>
  <si>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</si>
  <si>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</si>
  <si>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</si>
  <si>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</si>
  <si>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</si>
  <si>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</si>
  <si>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</si>
  <si>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</si>
  <si>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</si>
  <si>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</si>
  <si>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</si>
  <si>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</si>
  <si>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</si>
  <si>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</si>
  <si>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</si>
  <si>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</si>
  <si>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</si>
  <si>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</si>
  <si>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</si>
  <si>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</si>
  <si>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</si>
  <si>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</si>
  <si>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</si>
  <si>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</si>
  <si>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</si>
  <si>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</si>
  <si>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</si>
  <si>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</si>
  <si>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</si>
  <si>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</si>
  <si>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</si>
  <si>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</si>
  <si>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</si>
  <si>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</si>
  <si>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</si>
  <si>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</si>
  <si>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</si>
  <si>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</si>
  <si>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</si>
  <si>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</si>
  <si>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</si>
  <si>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</si>
  <si>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</si>
  <si>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</si>
  <si>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</si>
  <si>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</si>
  <si>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</si>
  <si>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</si>
  <si>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</si>
  <si>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</si>
  <si>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</si>
  <si>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</si>
  <si>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</si>
  <si>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</si>
  <si>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</si>
  <si>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</si>
  <si>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</si>
  <si>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</si>
  <si>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</si>
  <si>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</si>
  <si>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</si>
  <si>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</si>
  <si>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</si>
  <si>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</si>
  <si>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</si>
  <si>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</si>
  <si>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</si>
  <si>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</si>
  <si>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</si>
  <si>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</si>
  <si>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</si>
  <si>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</si>
  <si>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</si>
  <si>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</si>
  <si>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</si>
  <si>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</si>
  <si>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</si>
  <si>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</si>
  <si>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</si>
  <si>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</si>
  <si>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</si>
  <si>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</si>
  <si>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</si>
  <si>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</si>
  <si>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</si>
  <si>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</si>
  <si>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</si>
  <si>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</si>
  <si>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</si>
  <si>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</si>
  <si>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</si>
  <si>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</si>
  <si>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</si>
  <si>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</si>
  <si>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</si>
  <si>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</si>
  <si>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</si>
  <si>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</si>
  <si>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</si>
  <si>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</si>
  <si>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</si>
  <si>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</si>
  <si>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</si>
  <si>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</si>
  <si>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</si>
  <si>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</si>
  <si>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</si>
  <si>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</si>
  <si>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</si>
  <si>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</si>
  <si>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</si>
  <si>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</si>
  <si>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</si>
  <si>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</si>
  <si>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</si>
  <si>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</si>
  <si>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</si>
  <si>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</si>
  <si>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</si>
  <si>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</si>
  <si>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</si>
  <si>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</si>
  <si>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</si>
  <si>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</si>
  <si>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</si>
  <si>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</si>
  <si>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</si>
  <si>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</si>
  <si>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</si>
  <si>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</si>
  <si>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</si>
  <si>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</si>
  <si>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</si>
  <si>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</si>
  <si>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</si>
  <si>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</si>
  <si>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</si>
  <si>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</si>
  <si>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</si>
  <si>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</si>
  <si>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</si>
  <si>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</si>
  <si>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</si>
  <si>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</si>
  <si>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</si>
  <si>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</si>
  <si>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</si>
  <si>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</si>
  <si>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</si>
  <si>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</si>
  <si>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</si>
  <si>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</si>
  <si>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</si>
  <si>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</si>
  <si>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</si>
  <si>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</si>
  <si>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</si>
  <si>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</si>
  <si>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</si>
  <si>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</si>
  <si>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</si>
  <si>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</si>
  <si>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</si>
  <si>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</si>
  <si>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</si>
  <si>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</si>
  <si>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</si>
  <si>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</si>
  <si>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ROSA DE CABAL</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</si>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</sst>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ROSA DE CABAL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66682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66682</v>
      </c>
      <c r="F12" s="141"/>
      <c r="G12" s="139" t="str">
        <f>+A10</f>
        <v>SANTA ROSA DE CABAL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ROSA DE CABAL</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831</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829</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0.14597640429653108</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0.45600000000000002</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0.23744224176479356</v>
      </c>
      <c r="D30" s="24">
        <v>0.23824640967498109</v>
      </c>
      <c r="E30" s="24">
        <v>0.20243039532379634</v>
      </c>
      <c r="F30" s="24">
        <v>0.21459899749373434</v>
      </c>
      <c r="G30" s="24">
        <v>0.17361553150859324</v>
      </c>
      <c r="H30" s="25">
        <v>0.17667958656330748</v>
      </c>
      <c r="I30" s="25">
        <v>0.16445236552171094</v>
      </c>
      <c r="J30" s="26">
        <v>0.20630987776676576</v>
      </c>
      <c r="K30" s="26">
        <v>0.19689556267926439</v>
      </c>
      <c r="L30" s="26">
        <v>0.1908949818934299</v>
      </c>
      <c r="M30" s="27">
        <v>0.14597640429653108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700</v>
      </c>
      <c r="D39" s="39">
        <v>290</v>
      </c>
      <c r="E39" s="40">
        <v>0.41428571428571431</v>
      </c>
      <c r="F39" s="38">
        <v>691</v>
      </c>
      <c r="G39" s="39">
        <v>274</v>
      </c>
      <c r="H39" s="40">
        <v>0.39652677279305354</v>
      </c>
      <c r="I39" s="38">
        <v>688</v>
      </c>
      <c r="J39" s="39">
        <v>269</v>
      </c>
      <c r="K39" s="40">
        <v>0.39098837209302323</v>
      </c>
      <c r="L39" s="41">
        <v>734</v>
      </c>
      <c r="M39" s="42">
        <v>335</v>
      </c>
      <c r="N39" s="43">
        <v>0.45600000000000002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60</v>
      </c>
      <c r="D46" s="60">
        <v>0</v>
      </c>
      <c r="E46" s="60">
        <v>0</v>
      </c>
      <c r="F46" s="60">
        <v>0</v>
      </c>
      <c r="G46" s="60">
        <v>0</v>
      </c>
      <c r="H46" s="61">
        <v>0</v>
      </c>
      <c r="I46" s="61">
        <v>0</v>
      </c>
      <c r="J46" s="62">
        <v>0</v>
      </c>
      <c r="K46" s="62">
        <v>6</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1543</v>
      </c>
      <c r="D47" s="45">
        <v>1581</v>
      </c>
      <c r="E47" s="45">
        <v>1322</v>
      </c>
      <c r="F47" s="45">
        <v>1381</v>
      </c>
      <c r="G47" s="45">
        <v>1106</v>
      </c>
      <c r="H47" s="64">
        <v>1100</v>
      </c>
      <c r="I47" s="64">
        <v>1030</v>
      </c>
      <c r="J47" s="65">
        <v>1253</v>
      </c>
      <c r="K47" s="65">
        <v>1183</v>
      </c>
      <c r="L47" s="65">
        <v>1128</v>
      </c>
      <c r="M47" s="66">
        <v>831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1603</v>
      </c>
      <c r="D48" s="68">
        <f t="shared" ref="D48:L48" si="0">+SUM(D46:D47)</f>
        <v>1581</v>
      </c>
      <c r="E48" s="68">
        <f t="shared" si="0"/>
        <v>1322</v>
      </c>
      <c r="F48" s="68">
        <f t="shared" si="0"/>
        <v>1381</v>
      </c>
      <c r="G48" s="68">
        <f t="shared" si="0"/>
        <v>1106</v>
      </c>
      <c r="H48" s="69">
        <f t="shared" si="0"/>
        <v>1100</v>
      </c>
      <c r="I48" s="69">
        <f t="shared" si="0"/>
        <v>1030</v>
      </c>
      <c r="J48" s="70">
        <f t="shared" si="0"/>
        <v>1253</v>
      </c>
      <c r="K48" s="70">
        <f t="shared" si="0"/>
        <v>1189</v>
      </c>
      <c r="L48" s="70">
        <f t="shared" si="0"/>
        <v>1128</v>
      </c>
      <c r="M48" s="71">
        <f>+SUM(M46:M47)</f>
        <v>831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1593</v>
      </c>
      <c r="D53" s="60">
        <v>1576</v>
      </c>
      <c r="E53" s="60">
        <v>1316</v>
      </c>
      <c r="F53" s="60">
        <v>1370</v>
      </c>
      <c r="G53" s="60">
        <v>1091</v>
      </c>
      <c r="H53" s="61">
        <v>1094</v>
      </c>
      <c r="I53" s="61">
        <v>1015</v>
      </c>
      <c r="J53" s="62">
        <v>1249</v>
      </c>
      <c r="K53" s="62">
        <v>1167</v>
      </c>
      <c r="L53" s="62">
        <v>1107</v>
      </c>
      <c r="M53" s="63">
        <v>829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10</v>
      </c>
      <c r="D54" s="45">
        <v>5</v>
      </c>
      <c r="E54" s="45">
        <v>6</v>
      </c>
      <c r="F54" s="45">
        <v>11</v>
      </c>
      <c r="G54" s="45">
        <v>15</v>
      </c>
      <c r="H54" s="64">
        <v>6</v>
      </c>
      <c r="I54" s="64">
        <v>15</v>
      </c>
      <c r="J54" s="65">
        <v>4</v>
      </c>
      <c r="K54" s="65">
        <v>22</v>
      </c>
      <c r="L54" s="65">
        <v>21</v>
      </c>
      <c r="M54" s="66">
        <v>2</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1603</v>
      </c>
      <c r="D55" s="68">
        <f t="shared" ref="D55:M55" si="1">+SUM(D53:D54)</f>
        <v>1581</v>
      </c>
      <c r="E55" s="68">
        <f t="shared" si="1"/>
        <v>1322</v>
      </c>
      <c r="F55" s="68">
        <f t="shared" si="1"/>
        <v>1381</v>
      </c>
      <c r="G55" s="68">
        <f t="shared" si="1"/>
        <v>1106</v>
      </c>
      <c r="H55" s="69">
        <f t="shared" si="1"/>
        <v>1100</v>
      </c>
      <c r="I55" s="69">
        <f t="shared" si="1"/>
        <v>1030</v>
      </c>
      <c r="J55" s="70">
        <f t="shared" si="1"/>
        <v>1253</v>
      </c>
      <c r="K55" s="70">
        <f t="shared" si="1"/>
        <v>1189</v>
      </c>
      <c r="L55" s="70">
        <f t="shared" si="1"/>
        <v>1128</v>
      </c>
      <c r="M55" s="71">
        <f t="shared" si="1"/>
        <v>831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12</v>
      </c>
      <c r="F60" s="73">
        <v>97</v>
      </c>
      <c r="G60" s="73">
        <v>8</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736</v>
      </c>
      <c r="D61" s="77">
        <v>625</v>
      </c>
      <c r="E61" s="77">
        <v>283</v>
      </c>
      <c r="F61" s="77">
        <v>136</v>
      </c>
      <c r="G61" s="77">
        <v>69</v>
      </c>
      <c r="H61" s="78">
        <v>78</v>
      </c>
      <c r="I61" s="78">
        <v>43</v>
      </c>
      <c r="J61" s="79">
        <v>364</v>
      </c>
      <c r="K61" s="65">
        <v>299</v>
      </c>
      <c r="L61" s="65">
        <v>261</v>
      </c>
      <c r="M61" s="66">
        <v>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857</v>
      </c>
      <c r="D62" s="77">
        <v>950</v>
      </c>
      <c r="E62" s="77">
        <v>1021</v>
      </c>
      <c r="F62" s="77">
        <v>1137</v>
      </c>
      <c r="G62" s="77">
        <v>1014</v>
      </c>
      <c r="H62" s="78">
        <v>1016</v>
      </c>
      <c r="I62" s="78">
        <v>972</v>
      </c>
      <c r="J62" s="79">
        <v>885</v>
      </c>
      <c r="K62" s="65">
        <v>868</v>
      </c>
      <c r="L62" s="65">
        <v>845</v>
      </c>
      <c r="M62" s="66">
        <v>823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10</v>
      </c>
      <c r="D63" s="77">
        <v>5</v>
      </c>
      <c r="E63" s="77">
        <v>6</v>
      </c>
      <c r="F63" s="77">
        <v>11</v>
      </c>
      <c r="G63" s="77">
        <v>15</v>
      </c>
      <c r="H63" s="78">
        <v>6</v>
      </c>
      <c r="I63" s="78">
        <v>15</v>
      </c>
      <c r="J63" s="79">
        <v>4</v>
      </c>
      <c r="K63" s="65">
        <v>22</v>
      </c>
      <c r="L63" s="65">
        <v>21</v>
      </c>
      <c r="M63" s="66">
        <v>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1603</v>
      </c>
      <c r="D66" s="81">
        <f t="shared" ref="D66:M66" si="2">+SUM(D60:D65)</f>
        <v>1581</v>
      </c>
      <c r="E66" s="81">
        <f t="shared" si="2"/>
        <v>1322</v>
      </c>
      <c r="F66" s="81">
        <f t="shared" si="2"/>
        <v>1381</v>
      </c>
      <c r="G66" s="81">
        <f t="shared" si="2"/>
        <v>1106</v>
      </c>
      <c r="H66" s="82">
        <f t="shared" si="2"/>
        <v>1100</v>
      </c>
      <c r="I66" s="82">
        <f t="shared" si="2"/>
        <v>1030</v>
      </c>
      <c r="J66" s="83">
        <f t="shared" si="2"/>
        <v>1253</v>
      </c>
      <c r="K66" s="70">
        <f t="shared" si="2"/>
        <v>1189</v>
      </c>
      <c r="L66" s="70">
        <f t="shared" si="2"/>
        <v>1128</v>
      </c>
      <c r="M66" s="71">
        <f t="shared" si="2"/>
        <v>831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1111</v>
      </c>
      <c r="D71" s="73">
        <v>1180</v>
      </c>
      <c r="E71" s="73">
        <v>1061</v>
      </c>
      <c r="F71" s="73">
        <v>1104</v>
      </c>
      <c r="G71" s="73">
        <v>958</v>
      </c>
      <c r="H71" s="74">
        <v>993</v>
      </c>
      <c r="I71" s="74">
        <v>929</v>
      </c>
      <c r="J71" s="75">
        <v>1120</v>
      </c>
      <c r="K71" s="62">
        <v>1101</v>
      </c>
      <c r="L71" s="62">
        <v>1051</v>
      </c>
      <c r="M71" s="63">
        <v>756</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1</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99</v>
      </c>
      <c r="D76" s="77">
        <v>95</v>
      </c>
      <c r="E76" s="77">
        <v>43</v>
      </c>
      <c r="F76" s="77">
        <v>95</v>
      </c>
      <c r="G76" s="77">
        <v>38</v>
      </c>
      <c r="H76" s="78">
        <v>29</v>
      </c>
      <c r="I76" s="78">
        <v>3</v>
      </c>
      <c r="J76" s="79">
        <v>22</v>
      </c>
      <c r="K76" s="65">
        <v>21</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320</v>
      </c>
      <c r="D77" s="77">
        <v>240</v>
      </c>
      <c r="E77" s="77">
        <v>149</v>
      </c>
      <c r="F77" s="77">
        <v>118</v>
      </c>
      <c r="G77" s="77">
        <v>61</v>
      </c>
      <c r="H77" s="78">
        <v>38</v>
      </c>
      <c r="I77" s="78">
        <v>53</v>
      </c>
      <c r="J77" s="79">
        <v>83</v>
      </c>
      <c r="K77" s="65">
        <v>35</v>
      </c>
      <c r="L77" s="65">
        <v>32</v>
      </c>
      <c r="M77" s="66">
        <v>36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73</v>
      </c>
      <c r="D78" s="77">
        <v>65</v>
      </c>
      <c r="E78" s="77">
        <v>69</v>
      </c>
      <c r="F78" s="77">
        <v>64</v>
      </c>
      <c r="G78" s="77">
        <v>49</v>
      </c>
      <c r="H78" s="78">
        <v>40</v>
      </c>
      <c r="I78" s="78">
        <v>45</v>
      </c>
      <c r="J78" s="79">
        <v>28</v>
      </c>
      <c r="K78" s="65">
        <v>32</v>
      </c>
      <c r="L78" s="65">
        <v>44</v>
      </c>
      <c r="M78" s="66">
        <v>39</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1603</v>
      </c>
      <c r="D80" s="81">
        <f t="shared" ref="D80:M80" si="3">+SUM(D71:D79)</f>
        <v>1581</v>
      </c>
      <c r="E80" s="81">
        <f t="shared" si="3"/>
        <v>1322</v>
      </c>
      <c r="F80" s="81">
        <f t="shared" si="3"/>
        <v>1381</v>
      </c>
      <c r="G80" s="81">
        <f t="shared" si="3"/>
        <v>1106</v>
      </c>
      <c r="H80" s="82">
        <f t="shared" si="3"/>
        <v>1100</v>
      </c>
      <c r="I80" s="82">
        <f t="shared" si="3"/>
        <v>1030</v>
      </c>
      <c r="J80" s="83">
        <f t="shared" si="3"/>
        <v>1253</v>
      </c>
      <c r="K80" s="70">
        <f t="shared" si="3"/>
        <v>1189</v>
      </c>
      <c r="L80" s="70">
        <f t="shared" si="3"/>
        <v>1128</v>
      </c>
      <c r="M80" s="71">
        <f t="shared" si="3"/>
        <v>831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23</v>
      </c>
      <c r="F89" s="79">
        <v>2</v>
      </c>
      <c r="G89" s="79">
        <v>22</v>
      </c>
      <c r="H89" s="65">
        <v>14</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40</v>
      </c>
      <c r="F90" s="79">
        <v>45</v>
      </c>
      <c r="G90" s="79">
        <v>28</v>
      </c>
      <c r="H90" s="65">
        <v>32</v>
      </c>
      <c r="I90" s="65">
        <v>44</v>
      </c>
      <c r="J90" s="66">
        <v>39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30</v>
      </c>
      <c r="F91" s="79">
        <v>48</v>
      </c>
      <c r="G91" s="79">
        <v>76</v>
      </c>
      <c r="H91" s="65">
        <v>35</v>
      </c>
      <c r="I91" s="65">
        <v>32</v>
      </c>
      <c r="J91" s="66">
        <v>36</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25</v>
      </c>
      <c r="F92" s="79">
        <v>5</v>
      </c>
      <c r="G92" s="79">
        <v>87</v>
      </c>
      <c r="H92" s="65">
        <v>40</v>
      </c>
      <c r="I92" s="65">
        <v>38</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982</v>
      </c>
      <c r="F93" s="79">
        <v>930</v>
      </c>
      <c r="G93" s="79">
        <v>1040</v>
      </c>
      <c r="H93" s="65">
        <v>1068</v>
      </c>
      <c r="I93" s="65">
        <v>1013</v>
      </c>
      <c r="J93" s="66">
        <v>756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1100</v>
      </c>
      <c r="F96" s="83">
        <f t="shared" si="4"/>
        <v>1030</v>
      </c>
      <c r="G96" s="83">
        <f t="shared" si="4"/>
        <v>1253</v>
      </c>
      <c r="H96" s="70">
        <f t="shared" si="4"/>
        <v>1189</v>
      </c>
      <c r="I96" s="70">
        <f t="shared" si="4"/>
        <v>1128</v>
      </c>
      <c r="J96" s="71">
        <f t="shared" si="4"/>
        <v>831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1603</v>
      </c>
      <c r="D102" s="102">
        <v>1546</v>
      </c>
      <c r="E102" s="102">
        <v>1322</v>
      </c>
      <c r="F102" s="102">
        <v>1381</v>
      </c>
      <c r="G102" s="102">
        <v>1106</v>
      </c>
      <c r="H102" s="103">
        <v>1098</v>
      </c>
      <c r="I102" s="103">
        <v>1030</v>
      </c>
      <c r="J102" s="103">
        <v>1253</v>
      </c>
      <c r="K102" s="97">
        <v>1183</v>
      </c>
      <c r="L102" s="97">
        <v>1127</v>
      </c>
      <c r="M102" s="98">
        <v>831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34</v>
      </c>
      <c r="E103" s="77">
        <v>0</v>
      </c>
      <c r="F103" s="77">
        <v>0</v>
      </c>
      <c r="G103" s="77">
        <v>0</v>
      </c>
      <c r="H103" s="78">
        <v>2</v>
      </c>
      <c r="I103" s="78">
        <v>0</v>
      </c>
      <c r="J103" s="78">
        <v>0</v>
      </c>
      <c r="K103" s="65">
        <v>6</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1603</v>
      </c>
      <c r="D107" s="81">
        <f t="shared" ref="D107:M107" si="5">+SUM(D102:D106)</f>
        <v>1581</v>
      </c>
      <c r="E107" s="81">
        <f t="shared" si="5"/>
        <v>1322</v>
      </c>
      <c r="F107" s="81">
        <f t="shared" si="5"/>
        <v>1381</v>
      </c>
      <c r="G107" s="81">
        <f t="shared" si="5"/>
        <v>1106</v>
      </c>
      <c r="H107" s="82">
        <f t="shared" si="5"/>
        <v>1100</v>
      </c>
      <c r="I107" s="82">
        <f t="shared" si="5"/>
        <v>1030</v>
      </c>
      <c r="J107" s="82">
        <f t="shared" si="5"/>
        <v>1253</v>
      </c>
      <c r="K107" s="70">
        <f t="shared" si="5"/>
        <v>1189</v>
      </c>
      <c r="L107" s="70">
        <f t="shared" si="5"/>
        <v>1128</v>
      </c>
      <c r="M107" s="71">
        <f t="shared" si="5"/>
        <v>831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975</v>
      </c>
      <c r="D113" s="108">
        <v>917</v>
      </c>
      <c r="E113" s="108">
        <v>753</v>
      </c>
      <c r="F113" s="108">
        <v>723</v>
      </c>
      <c r="G113" s="108">
        <v>585</v>
      </c>
      <c r="H113" s="109">
        <v>552</v>
      </c>
      <c r="I113" s="109">
        <v>526</v>
      </c>
      <c r="J113" s="97">
        <v>581</v>
      </c>
      <c r="K113" s="97">
        <v>548</v>
      </c>
      <c r="L113" s="97">
        <v>515</v>
      </c>
      <c r="M113" s="98">
        <v>387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628</v>
      </c>
      <c r="D114" s="77">
        <v>664</v>
      </c>
      <c r="E114" s="77">
        <v>569</v>
      </c>
      <c r="F114" s="77">
        <v>658</v>
      </c>
      <c r="G114" s="77">
        <v>521</v>
      </c>
      <c r="H114" s="78">
        <v>548</v>
      </c>
      <c r="I114" s="78">
        <v>504</v>
      </c>
      <c r="J114" s="78">
        <v>672</v>
      </c>
      <c r="K114" s="65">
        <v>641</v>
      </c>
      <c r="L114" s="65">
        <v>613</v>
      </c>
      <c r="M114" s="66">
        <v>444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1603</v>
      </c>
      <c r="D116" s="81">
        <f t="shared" si="6"/>
        <v>1581</v>
      </c>
      <c r="E116" s="81">
        <f t="shared" si="6"/>
        <v>1322</v>
      </c>
      <c r="F116" s="81">
        <f t="shared" si="6"/>
        <v>1381</v>
      </c>
      <c r="G116" s="81">
        <f t="shared" si="6"/>
        <v>1106</v>
      </c>
      <c r="H116" s="82">
        <f t="shared" si="6"/>
        <v>1100</v>
      </c>
      <c r="I116" s="82">
        <f t="shared" si="6"/>
        <v>1030</v>
      </c>
      <c r="J116" s="82">
        <f t="shared" si="6"/>
        <v>1253</v>
      </c>
      <c r="K116" s="70">
        <f t="shared" si="6"/>
        <v>1189</v>
      </c>
      <c r="L116" s="70">
        <f t="shared" si="6"/>
        <v>1128</v>
      </c>
      <c r="M116" s="71">
        <f t="shared" si="6"/>
        <v>831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6</v>
      </c>
      <c r="D122" s="115">
        <v>0</v>
      </c>
      <c r="E122" s="116">
        <f t="shared" ref="E122:E126" si="8">+IF(OR(C122=0,C122="-"),"",(D122/C122))</f>
        <v>0</v>
      </c>
      <c r="F122" s="137"/>
      <c r="G122" s="241" t="s">
        <v>50</v>
      </c>
      <c r="H122" s="243"/>
      <c r="I122" s="117">
        <v>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823</v>
      </c>
      <c r="D123" s="115">
        <v>0</v>
      </c>
      <c r="E123" s="116">
        <f t="shared" si="8"/>
        <v>0</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v>
      </c>
      <c r="D124" s="115">
        <v>0</v>
      </c>
      <c r="E124" s="116">
        <f t="shared" si="8"/>
        <v>0</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831</v>
      </c>
      <c r="D127" s="118">
        <f>+SUM(D121:D126)</f>
        <v>0</v>
      </c>
      <c r="E127" s="119">
        <f t="shared" ref="E127" si="9">+IF(C127=0,"",(D127/C127))</f>
        <v>0</v>
      </c>
      <c r="F127" s="137"/>
      <c r="G127" s="246" t="s">
        <v>41</v>
      </c>
      <c r="H127" s="248"/>
      <c r="I127" s="120">
        <f>+SUM(I121:I126)</f>
        <v>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v>
      </c>
      <c r="E132" s="102">
        <v>12</v>
      </c>
      <c r="F132" s="102">
        <v>41</v>
      </c>
      <c r="G132" s="103">
        <v>0</v>
      </c>
      <c r="H132" s="103">
        <v>0</v>
      </c>
      <c r="I132" s="96">
        <v>0</v>
      </c>
      <c r="J132" s="103">
        <v>0</v>
      </c>
      <c r="K132" s="103">
        <v>0</v>
      </c>
      <c r="L132" s="122">
        <v>3</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24</v>
      </c>
      <c r="D133" s="77">
        <v>61</v>
      </c>
      <c r="E133" s="77">
        <v>35</v>
      </c>
      <c r="F133" s="77">
        <v>34</v>
      </c>
      <c r="G133" s="78">
        <v>19</v>
      </c>
      <c r="H133" s="78">
        <v>10</v>
      </c>
      <c r="I133" s="79">
        <v>33</v>
      </c>
      <c r="J133" s="78">
        <v>31</v>
      </c>
      <c r="K133" s="78">
        <v>32</v>
      </c>
      <c r="L133" s="124">
        <v>29</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177</v>
      </c>
      <c r="D134" s="77">
        <v>219</v>
      </c>
      <c r="E134" s="77">
        <v>253</v>
      </c>
      <c r="F134" s="77">
        <v>288</v>
      </c>
      <c r="G134" s="78">
        <v>128</v>
      </c>
      <c r="H134" s="78">
        <v>148</v>
      </c>
      <c r="I134" s="79">
        <v>165</v>
      </c>
      <c r="J134" s="78">
        <v>130</v>
      </c>
      <c r="K134" s="78">
        <v>149</v>
      </c>
      <c r="L134" s="124">
        <v>207</v>
      </c>
      <c r="M134" s="125">
        <v>164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5</v>
      </c>
      <c r="E135" s="77">
        <v>0</v>
      </c>
      <c r="F135" s="77">
        <v>10</v>
      </c>
      <c r="G135" s="78">
        <v>0</v>
      </c>
      <c r="H135" s="78">
        <v>0</v>
      </c>
      <c r="I135" s="79">
        <v>1</v>
      </c>
      <c r="J135" s="78">
        <v>0</v>
      </c>
      <c r="K135" s="78">
        <v>14</v>
      </c>
      <c r="L135" s="124">
        <v>1</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6</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201</v>
      </c>
      <c r="D138" s="81">
        <f t="shared" ref="D138:I138" si="10">+SUM(D132:D137)</f>
        <v>286</v>
      </c>
      <c r="E138" s="81">
        <f t="shared" si="10"/>
        <v>300</v>
      </c>
      <c r="F138" s="81">
        <f t="shared" si="10"/>
        <v>379</v>
      </c>
      <c r="G138" s="82">
        <f t="shared" si="10"/>
        <v>147</v>
      </c>
      <c r="H138" s="82">
        <f t="shared" si="10"/>
        <v>158</v>
      </c>
      <c r="I138" s="83">
        <f t="shared" si="10"/>
        <v>199</v>
      </c>
      <c r="J138" s="82">
        <f>+SUM(J132:J137)</f>
        <v>161</v>
      </c>
      <c r="K138" s="82">
        <f t="shared" ref="K138" si="11">+SUM(K132:K137)</f>
        <v>195</v>
      </c>
      <c r="L138" s="127">
        <f>+SUM(L132:L137)</f>
        <v>240</v>
      </c>
      <c r="M138" s="128">
        <f>+SUM(M132:M137)</f>
        <v>164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5</v>
      </c>
      <c r="F144" s="102">
        <v>16</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174</v>
      </c>
      <c r="D145" s="77">
        <v>95</v>
      </c>
      <c r="E145" s="77">
        <v>296</v>
      </c>
      <c r="F145" s="77">
        <v>121</v>
      </c>
      <c r="G145" s="78">
        <v>61</v>
      </c>
      <c r="H145" s="78">
        <v>27</v>
      </c>
      <c r="I145" s="79">
        <v>19</v>
      </c>
      <c r="J145" s="78">
        <v>9</v>
      </c>
      <c r="K145" s="78">
        <v>47</v>
      </c>
      <c r="L145" s="124">
        <v>202</v>
      </c>
      <c r="M145" s="125">
        <v>11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175</v>
      </c>
      <c r="D146" s="77">
        <v>192</v>
      </c>
      <c r="E146" s="77">
        <v>226</v>
      </c>
      <c r="F146" s="77">
        <v>108</v>
      </c>
      <c r="G146" s="78">
        <v>135</v>
      </c>
      <c r="H146" s="78">
        <v>140</v>
      </c>
      <c r="I146" s="79">
        <v>167</v>
      </c>
      <c r="J146" s="78">
        <v>143</v>
      </c>
      <c r="K146" s="78">
        <v>124</v>
      </c>
      <c r="L146" s="124">
        <v>214</v>
      </c>
      <c r="M146" s="125">
        <v>141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6</v>
      </c>
      <c r="E147" s="77">
        <v>6</v>
      </c>
      <c r="F147" s="77">
        <v>0</v>
      </c>
      <c r="G147" s="78">
        <v>1</v>
      </c>
      <c r="H147" s="78">
        <v>2</v>
      </c>
      <c r="I147" s="79">
        <v>9</v>
      </c>
      <c r="J147" s="78">
        <v>3</v>
      </c>
      <c r="K147" s="78">
        <v>10</v>
      </c>
      <c r="L147" s="124">
        <v>22</v>
      </c>
      <c r="M147" s="125">
        <v>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3</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351</v>
      </c>
      <c r="D150" s="81">
        <f t="shared" ref="D150:I150" si="12">+SUM(D144:D149)</f>
        <v>293</v>
      </c>
      <c r="E150" s="81">
        <f t="shared" si="12"/>
        <v>536</v>
      </c>
      <c r="F150" s="81">
        <f t="shared" si="12"/>
        <v>245</v>
      </c>
      <c r="G150" s="82">
        <f t="shared" si="12"/>
        <v>197</v>
      </c>
      <c r="H150" s="82">
        <f t="shared" si="12"/>
        <v>169</v>
      </c>
      <c r="I150" s="83">
        <f t="shared" si="12"/>
        <v>195</v>
      </c>
      <c r="J150" s="82">
        <f>+SUM(J144:J149)</f>
        <v>155</v>
      </c>
      <c r="K150" s="82">
        <f t="shared" ref="K150" si="13">+SUM(K144:K149)</f>
        <v>181</v>
      </c>
      <c r="L150" s="127">
        <f>+SUM(L144:L149)</f>
        <v>438</v>
      </c>
      <c r="M150" s="128">
        <f>+SUM(M144:M149)</f>
        <v>158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2818</v>
      </c>
      <c r="C155" s="130">
        <f>+IFERROR((VLOOKUP(A155,Hoja2!$A$2:$I$1444,4,FALSE)),"")</f>
        <v>2818</v>
      </c>
      <c r="D155" s="169" t="str">
        <f>+IFERROR((VLOOKUP(A155,Hoja2!$A$2:$I$1444,5,FALSE)),"")</f>
        <v>CORPORACION UNIVERSITARIA DE SANTA ROSA DE CABAL-UNISARC-</v>
      </c>
      <c r="E155" s="169"/>
      <c r="F155" s="169"/>
      <c r="G155" s="170"/>
      <c r="H155" s="130" t="str">
        <f>+IFERROR((VLOOKUP(A155,Hoja2!$A$2:$I$1444,6,FALSE)),"")</f>
        <v>Risaralda</v>
      </c>
      <c r="I155" s="130" t="str">
        <f>+IFERROR((VLOOKUP(A155,Hoja2!$A$2:$I$1444,7,FALSE)),"")</f>
        <v>Privado</v>
      </c>
      <c r="J155" s="249" t="str">
        <f>+IFERROR((VLOOKUP(A155,Hoja2!$A$2:$I$1444,8,FALSE)),"")</f>
        <v>Institución Universitaria/Escuela Tecnológica</v>
      </c>
      <c r="K155" s="250"/>
      <c r="L155" s="131">
        <f>+IFERROR((VLOOKUP(A155,Hoja2!$A$2:$I$1444,9,FALSE)),"")</f>
        <v>831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831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Gi3n+U+9W7BJBd18VloaUdHh6hGJAitZ9BFHnJ5ZkSKl21iv6z3ynAkWjxZ/OAPXB3348Thxn7vXNSebQlFJQ==" saltValue="PyMJKADYb4pyskayCMNw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