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56C931B-D9AD-4C67-B115-58C4683F67E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<sst xmlns="http://schemas.openxmlformats.org/spreadsheetml/2006/main" count="22315" uniqueCount="444">
  <si>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</si>
  <si>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</si>
  <si>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</si>
  <si>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</si>
  <si>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</si>
  <si>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</si>
  <si>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</si>
  <si>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</si>
  <si>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</si>
  <si>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</si>
  <si>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</si>
  <si>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</si>
  <si>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</si>
  <si>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</si>
  <si>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</si>
  <si>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</si>
  <si>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</si>
  <si>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</si>
  <si>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</si>
  <si>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</si>
  <si>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</si>
  <si>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</si>
  <si>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</si>
  <si>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</si>
  <si>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</si>
  <si>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</si>
  <si>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</si>
  <si>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</si>
  <si>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</si>
  <si>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</si>
  <si>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</si>
  <si>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</si>
  <si>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</si>
  <si>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</si>
  <si>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</si>
  <si>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</si>
  <si>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</si>
  <si>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</si>
  <si>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</si>
  <si>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</si>
  <si>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</si>
  <si>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</si>
  <si>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</si>
  <si>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</si>
  <si>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</si>
  <si>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</si>
  <si>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</si>
  <si>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</si>
  <si>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</si>
  <si>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</si>
  <si>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</si>
  <si>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</si>
  <si>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</si>
  <si>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</si>
  <si>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</si>
  <si>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</si>
  <si>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</si>
  <si>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</si>
  <si>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</si>
  <si>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</si>
  <si>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</si>
  <si>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</si>
  <si>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</si>
  <si>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</si>
  <si>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</si>
  <si>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</si>
  <si>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</si>
  <si>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</si>
  <si>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</si>
  <si>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</si>
  <si>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</si>
  <si>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</si>
  <si>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</si>
  <si>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</si>
  <si>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</si>
  <si>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</si>
  <si>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</si>
  <si>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</si>
  <si>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</si>
  <si>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</si>
  <si>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</si>
  <si>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</si>
  <si>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</si>
  <si>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</si>
  <si>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</si>
  <si>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</si>
  <si>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</si>
  <si>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</si>
  <si>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</si>
  <si>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</si>
  <si>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</si>
  <si>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</si>
  <si>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</si>
  <si>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</si>
  <si>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</si>
  <si>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</si>
  <si>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</si>
  <si>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</si>
  <si>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</si>
  <si>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</si>
  <si>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</si>
  <si>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</si>
  <si>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</si>
  <si>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</si>
  <si>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</si>
  <si>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</si>
  <si>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</si>
  <si>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</si>
  <si>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</si>
  <si>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</si>
  <si>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</si>
  <si>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</si>
  <si>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</si>
  <si>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</si>
  <si>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</si>
  <si>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</si>
  <si>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</si>
  <si>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</si>
  <si>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</si>
  <si>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</si>
  <si>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</si>
  <si>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</si>
  <si>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</si>
  <si>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</si>
  <si>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</si>
  <si>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</si>
  <si>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</si>
  <si>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</si>
  <si>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</si>
  <si>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</si>
  <si>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</si>
  <si>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</si>
  <si>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</si>
  <si>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</si>
  <si>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</si>
  <si>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</si>
  <si>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</si>
  <si>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</si>
  <si>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</si>
  <si>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</si>
  <si>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</si>
  <si>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</si>
  <si>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</si>
  <si>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</si>
  <si>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</si>
  <si>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</si>
  <si>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</si>
  <si>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</si>
  <si>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</si>
  <si>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</si>
  <si>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</si>
  <si>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</si>
  <si>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</si>
  <si>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</si>
  <si>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</si>
  <si>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</si>
  <si>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</si>
  <si>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</si>
  <si>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</si>
  <si>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</si>
  <si>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</si>
  <si>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</si>
  <si>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</si>
  <si>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</si>
  <si>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</si>
  <si>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</si>
  <si>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</si>
  <si>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</si>
  <si>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</si>
  <si>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</si>
  <si>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</si>
  <si>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</si>
  <si>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</si>
  <si>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</si>
  <si>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</si>
  <si>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</si>
  <si>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</si>
  <si>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</si>
  <si>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</si>
  <si>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</si>
  <si>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</si>
  <si>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</si>
  <si>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</si>
  <si>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</si>
  <si>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</si>
  <si>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</si>
  <si>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</si>
  <si>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</si>
  <si>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</si>
  <si>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</si>
  <si>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</si>
  <si>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</si>
  <si>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</si>
  <si>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</si>
  <si>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</si>
  <si>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</si>
  <si>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</si>
  <si>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</si>
  <si>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</si>
  <si>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</si>
  <si>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</si>
  <si>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</si>
  <si>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</si>
  <si>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</si>
  <si>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</si>
  <si>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</si>
  <si>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</si>
  <si>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</si>
  <si>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</si>
  <si>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</si>
  <si>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</si>
  <si>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</si>
  <si>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</si>
  <si>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</si>
  <si>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</si>
  <si>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</si>
  <si>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</si>
  <si>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</si>
  <si>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</si>
  <si>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</si>
  <si>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</si>
  <si>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</si>
  <si>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</si>
  <si>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</si>
  <si>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</si>
  <si>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</si>
  <si>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</si>
  <si>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</si>
  <si>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</si>
  <si>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</si>
  <si>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</si>
  <si>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</si>
  <si>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</si>
  <si>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</si>
  <si>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</si>
  <si>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</si>
  <si>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</si>
  <si>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</si>
  <si>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</si>
  <si>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</si>
  <si>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</si>
  <si>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</si>
  <si>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</si>
  <si>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</si>
  <si>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</si>
  <si>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</si>
  <si>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</si>
  <si>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</si>
  <si>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</si>
  <si>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</si>
  <si>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</si>
  <si>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</si>
  <si>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</si>
  <si>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</si>
  <si>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</si>
  <si>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</si>
  <si>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</si>
  <si>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</si>
  <si>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</si>
  <si>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</si>
  <si>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</si>
  <si>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</si>
  <si>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</si>
  <si>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</si>
  <si>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</si>
  <si>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</si>
  <si>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</si>
  <si>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</si>
  <si>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</si>
  <si>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</si>
  <si>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</si>
  <si>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</si>
  <si>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</si>
  <si>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</si>
  <si>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</si>
  <si>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</si>
  <si>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</si>
  <si>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</si>
  <si>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</si>
  <si>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</si>
  <si>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</si>
  <si>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</si>
  <si>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</si>
  <si>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</si>
  <si>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</si>
  <si>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</si>
  <si>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</si>
  <si>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</si>
  <si>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</si>
  <si>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</si>
  <si>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</si>
  <si>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</si>
  <si>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</si>
  <si>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</si>
  <si>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</si>
  <si>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</si>
  <si>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</si>
  <si>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</si>
  <si>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</si>
  <si>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</si>
  <si>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</si>
  <si>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</si>
  <si>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</si>
  <si>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</si>
  <si>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</si>
  <si>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</si>
  <si>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</si>
  <si>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</si>
  <si>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</si>
  <si>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</si>
  <si>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</si>
  <si>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</si>
  <si>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</si>
  <si>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</si>
  <si>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</si>
  <si>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</si>
  <si>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</si>
  <si>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</si>
  <si>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</si>
  <si>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</si>
  <si>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</si>
  <si>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</si>
  <si>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</si>
  <si>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</si>
  <si>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</si>
  <si>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</si>
  <si>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</si>
  <si>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</si>
  <si>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</si>
  <si>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</si>
  <si>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</si>
  <si>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</si>
  <si>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</si>
  <si>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</si>
  <si>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</si>
  <si>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</si>
  <si>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</si>
  <si>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</si>
  <si>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</si>
  <si>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</si>
  <si>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</si>
  <si>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</si>
  <si>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</si>
  <si>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</si>
  <si>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</si>
  <si>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</si>
  <si>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</si>
  <si>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</si>
  <si>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</si>
  <si>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</si>
  <si>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</si>
  <si>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</si>
  <si>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</si>
  <si>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</si>
  <si>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</si>
  <si>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</si>
  <si>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</si>
  <si>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</si>
  <si>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</si>
  <si>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</si>
  <si>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</si>
  <si>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</si>
  <si>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</si>
  <si>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</si>
  <si>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</si>
  <si>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</si>
  <si>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</si>
  <si>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</si>
  <si>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</si>
  <si>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</si>
  <si>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</si>
  <si>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</si>
  <si>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</si>
  <si>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</si>
  <si>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</si>
  <si>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</si>
  <si>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</si>
  <si>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</si>
  <si>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</si>
  <si>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</si>
  <si>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</si>
  <si>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</si>
  <si>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</si>
  <si>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</si>
  <si>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</si>
  <si>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</si>
  <si>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</si>
  <si>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</si>
  <si>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</si>
  <si>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</si>
  <si>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</si>
  <si>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</si>
  <si>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</si>
  <si>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</si>
  <si>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</si>
  <si>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</si>
  <si>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</si>
  <si>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</si>
  <si>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</si>
  <si>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</si>
  <si>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</si>
  <si>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</si>
  <si>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</si>
  <si>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</si>
  <si>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</si>
  <si>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</si>
  <si>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</si>
  <si>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</si>
  <si>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</si>
  <si>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</si>
  <si>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</si>
  <si>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</si>
  <si>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</si>
  <si>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</si>
  <si>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</si>
  <si>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</si>
  <si>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</si>
  <si>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</si>
  <si>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</si>
  <si>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</si>
  <si>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</si>
  <si>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</si>
  <si>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</si>
  <si>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</si>
  <si>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</si>
  <si>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</si>
  <si>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</si>
  <si>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</si>
  <si>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</si>
  <si>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</si>
  <si>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</si>
  <si>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</si>
  <si>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</si>
  <si>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</si>
  <si>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</si>
  <si>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</si>
  <si>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</si>
  <si>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</si>
  <si>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</si>
  <si>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</si>
  <si>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</si>
  <si>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</si>
  <si>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JUAN NEPOMUCENO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</si>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</sst>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JUAN NEPOMUCENO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13657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13657</v>
      </c>
      <c r="F12" s="141"/>
      <c r="G12" s="139" t="str">
        <f>+A10</f>
        <v>SAN JUAN NEPOMUCENO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JUAN NEPOMUCENO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1245</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1245</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0.38509124652025983</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0.437</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9.9706744868035185E-2</v>
      </c>
      <c r="D30" s="24">
        <v>9.7385620915032681E-2</v>
      </c>
      <c r="E30" s="24">
        <v>3.2552083333333332E-4</v>
      </c>
      <c r="F30" s="24">
        <v>9.7695553391755924E-2</v>
      </c>
      <c r="G30" s="24">
        <v>0.24357366771159875</v>
      </c>
      <c r="H30" s="25">
        <v>0.28444308069960111</v>
      </c>
      <c r="I30" s="25">
        <v>0.31090909090909091</v>
      </c>
      <c r="J30" s="26">
        <v>0.3401812688821752</v>
      </c>
      <c r="K30" s="26">
        <v>0.39908952959028832</v>
      </c>
      <c r="L30" s="26">
        <v>0.38480392156862747</v>
      </c>
      <c r="M30" s="27">
        <v>0.38509124652025983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434</v>
      </c>
      <c r="D39" s="39">
        <v>151</v>
      </c>
      <c r="E39" s="40">
        <v>0.34792626728110598</v>
      </c>
      <c r="F39" s="38">
        <v>472</v>
      </c>
      <c r="G39" s="39">
        <v>178</v>
      </c>
      <c r="H39" s="40">
        <v>0.3771186440677966</v>
      </c>
      <c r="I39" s="38">
        <v>478</v>
      </c>
      <c r="J39" s="39">
        <v>182</v>
      </c>
      <c r="K39" s="40">
        <v>0.3807531380753138</v>
      </c>
      <c r="L39" s="41">
        <v>419</v>
      </c>
      <c r="M39" s="42">
        <v>183</v>
      </c>
      <c r="N39" s="43">
        <v>0.437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306</v>
      </c>
      <c r="D46" s="60">
        <v>298</v>
      </c>
      <c r="E46" s="60">
        <v>1</v>
      </c>
      <c r="F46" s="60">
        <v>301</v>
      </c>
      <c r="G46" s="60">
        <v>777</v>
      </c>
      <c r="H46" s="61">
        <v>927</v>
      </c>
      <c r="I46" s="61">
        <v>1026</v>
      </c>
      <c r="J46" s="62">
        <v>1126</v>
      </c>
      <c r="K46" s="62">
        <v>1315</v>
      </c>
      <c r="L46" s="62">
        <v>1256</v>
      </c>
      <c r="M46" s="63">
        <v>1245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2</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306</v>
      </c>
      <c r="D48" s="68">
        <f t="shared" ref="D48:L48" si="0">+SUM(D46:D47)</f>
        <v>298</v>
      </c>
      <c r="E48" s="68">
        <f t="shared" si="0"/>
        <v>1</v>
      </c>
      <c r="F48" s="68">
        <f t="shared" si="0"/>
        <v>303</v>
      </c>
      <c r="G48" s="68">
        <f t="shared" si="0"/>
        <v>777</v>
      </c>
      <c r="H48" s="69">
        <f t="shared" si="0"/>
        <v>927</v>
      </c>
      <c r="I48" s="69">
        <f t="shared" si="0"/>
        <v>1026</v>
      </c>
      <c r="J48" s="70">
        <f t="shared" si="0"/>
        <v>1126</v>
      </c>
      <c r="K48" s="70">
        <f t="shared" si="0"/>
        <v>1315</v>
      </c>
      <c r="L48" s="70">
        <f t="shared" si="0"/>
        <v>1256</v>
      </c>
      <c r="M48" s="71">
        <f>+SUM(M46:M47)</f>
        <v>1245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306</v>
      </c>
      <c r="D53" s="60">
        <v>298</v>
      </c>
      <c r="E53" s="60">
        <v>1</v>
      </c>
      <c r="F53" s="60">
        <v>301</v>
      </c>
      <c r="G53" s="60">
        <v>777</v>
      </c>
      <c r="H53" s="61">
        <v>927</v>
      </c>
      <c r="I53" s="61">
        <v>1026</v>
      </c>
      <c r="J53" s="62">
        <v>1126</v>
      </c>
      <c r="K53" s="62">
        <v>1315</v>
      </c>
      <c r="L53" s="62">
        <v>1256</v>
      </c>
      <c r="M53" s="63">
        <v>1245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2</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306</v>
      </c>
      <c r="D55" s="68">
        <f t="shared" ref="D55:M55" si="1">+SUM(D53:D54)</f>
        <v>298</v>
      </c>
      <c r="E55" s="68">
        <f t="shared" si="1"/>
        <v>1</v>
      </c>
      <c r="F55" s="68">
        <f t="shared" si="1"/>
        <v>303</v>
      </c>
      <c r="G55" s="68">
        <f t="shared" si="1"/>
        <v>777</v>
      </c>
      <c r="H55" s="69">
        <f t="shared" si="1"/>
        <v>927</v>
      </c>
      <c r="I55" s="69">
        <f t="shared" si="1"/>
        <v>1026</v>
      </c>
      <c r="J55" s="70">
        <f t="shared" si="1"/>
        <v>1126</v>
      </c>
      <c r="K55" s="70">
        <f t="shared" si="1"/>
        <v>1315</v>
      </c>
      <c r="L55" s="70">
        <f t="shared" si="1"/>
        <v>1256</v>
      </c>
      <c r="M55" s="71">
        <f t="shared" si="1"/>
        <v>1245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49</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257</v>
      </c>
      <c r="D62" s="77">
        <v>297</v>
      </c>
      <c r="E62" s="77">
        <v>1</v>
      </c>
      <c r="F62" s="77">
        <v>301</v>
      </c>
      <c r="G62" s="77">
        <v>777</v>
      </c>
      <c r="H62" s="78">
        <v>927</v>
      </c>
      <c r="I62" s="78">
        <v>1026</v>
      </c>
      <c r="J62" s="79">
        <v>1126</v>
      </c>
      <c r="K62" s="65">
        <v>1315</v>
      </c>
      <c r="L62" s="65">
        <v>1256</v>
      </c>
      <c r="M62" s="66">
        <v>1245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2</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306</v>
      </c>
      <c r="D66" s="81">
        <f t="shared" ref="D66:M66" si="2">+SUM(D60:D65)</f>
        <v>298</v>
      </c>
      <c r="E66" s="81">
        <f t="shared" si="2"/>
        <v>1</v>
      </c>
      <c r="F66" s="81">
        <f t="shared" si="2"/>
        <v>303</v>
      </c>
      <c r="G66" s="81">
        <f t="shared" si="2"/>
        <v>777</v>
      </c>
      <c r="H66" s="82">
        <f t="shared" si="2"/>
        <v>927</v>
      </c>
      <c r="I66" s="82">
        <f t="shared" si="2"/>
        <v>1026</v>
      </c>
      <c r="J66" s="83">
        <f t="shared" si="2"/>
        <v>1126</v>
      </c>
      <c r="K66" s="70">
        <f t="shared" si="2"/>
        <v>1315</v>
      </c>
      <c r="L66" s="70">
        <f t="shared" si="2"/>
        <v>1256</v>
      </c>
      <c r="M66" s="71">
        <f t="shared" si="2"/>
        <v>1245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49</v>
      </c>
      <c r="D71" s="73">
        <v>1</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156</v>
      </c>
      <c r="D76" s="77">
        <v>196</v>
      </c>
      <c r="E76" s="77">
        <v>0</v>
      </c>
      <c r="F76" s="77">
        <v>262</v>
      </c>
      <c r="G76" s="77">
        <v>558</v>
      </c>
      <c r="H76" s="78">
        <v>718</v>
      </c>
      <c r="I76" s="78">
        <v>825</v>
      </c>
      <c r="J76" s="79">
        <v>918</v>
      </c>
      <c r="K76" s="65">
        <v>1062</v>
      </c>
      <c r="L76" s="65">
        <v>1025</v>
      </c>
      <c r="M76" s="66">
        <v>1019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101</v>
      </c>
      <c r="D77" s="77">
        <v>101</v>
      </c>
      <c r="E77" s="77">
        <v>1</v>
      </c>
      <c r="F77" s="77">
        <v>41</v>
      </c>
      <c r="G77" s="77">
        <v>219</v>
      </c>
      <c r="H77" s="78">
        <v>209</v>
      </c>
      <c r="I77" s="78">
        <v>201</v>
      </c>
      <c r="J77" s="79">
        <v>208</v>
      </c>
      <c r="K77" s="65">
        <v>253</v>
      </c>
      <c r="L77" s="65">
        <v>231</v>
      </c>
      <c r="M77" s="66">
        <v>226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306</v>
      </c>
      <c r="D80" s="81">
        <f t="shared" ref="D80:M80" si="3">+SUM(D71:D79)</f>
        <v>298</v>
      </c>
      <c r="E80" s="81">
        <f t="shared" si="3"/>
        <v>1</v>
      </c>
      <c r="F80" s="81">
        <f t="shared" si="3"/>
        <v>303</v>
      </c>
      <c r="G80" s="81">
        <f t="shared" si="3"/>
        <v>777</v>
      </c>
      <c r="H80" s="82">
        <f t="shared" si="3"/>
        <v>927</v>
      </c>
      <c r="I80" s="82">
        <f t="shared" si="3"/>
        <v>1026</v>
      </c>
      <c r="J80" s="83">
        <f t="shared" si="3"/>
        <v>1126</v>
      </c>
      <c r="K80" s="70">
        <f t="shared" si="3"/>
        <v>1315</v>
      </c>
      <c r="L80" s="70">
        <f t="shared" si="3"/>
        <v>1256</v>
      </c>
      <c r="M80" s="71">
        <f t="shared" si="3"/>
        <v>1245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476</v>
      </c>
      <c r="F89" s="79">
        <v>534</v>
      </c>
      <c r="G89" s="79">
        <v>617</v>
      </c>
      <c r="H89" s="65">
        <v>722</v>
      </c>
      <c r="I89" s="65">
        <v>670</v>
      </c>
      <c r="J89" s="66">
        <v>673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106</v>
      </c>
      <c r="F91" s="79">
        <v>120</v>
      </c>
      <c r="G91" s="79">
        <v>142</v>
      </c>
      <c r="H91" s="65">
        <v>189</v>
      </c>
      <c r="I91" s="65">
        <v>182</v>
      </c>
      <c r="J91" s="66">
        <v>205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103</v>
      </c>
      <c r="F92" s="79">
        <v>81</v>
      </c>
      <c r="G92" s="79">
        <v>66</v>
      </c>
      <c r="H92" s="65">
        <v>64</v>
      </c>
      <c r="I92" s="65">
        <v>49</v>
      </c>
      <c r="J92" s="66">
        <v>21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242</v>
      </c>
      <c r="F94" s="79">
        <v>291</v>
      </c>
      <c r="G94" s="79">
        <v>301</v>
      </c>
      <c r="H94" s="65">
        <v>340</v>
      </c>
      <c r="I94" s="65">
        <v>355</v>
      </c>
      <c r="J94" s="66">
        <v>346</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927</v>
      </c>
      <c r="F96" s="83">
        <f t="shared" si="4"/>
        <v>1026</v>
      </c>
      <c r="G96" s="83">
        <f t="shared" si="4"/>
        <v>1126</v>
      </c>
      <c r="H96" s="70">
        <f t="shared" si="4"/>
        <v>1315</v>
      </c>
      <c r="I96" s="70">
        <f t="shared" si="4"/>
        <v>1256</v>
      </c>
      <c r="J96" s="71">
        <f t="shared" si="4"/>
        <v>1245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0</v>
      </c>
      <c r="E102" s="102">
        <v>0</v>
      </c>
      <c r="F102" s="102">
        <v>1</v>
      </c>
      <c r="G102" s="102">
        <v>84</v>
      </c>
      <c r="H102" s="103">
        <v>71</v>
      </c>
      <c r="I102" s="103">
        <v>64</v>
      </c>
      <c r="J102" s="103">
        <v>66</v>
      </c>
      <c r="K102" s="97">
        <v>64</v>
      </c>
      <c r="L102" s="97">
        <v>49</v>
      </c>
      <c r="M102" s="98">
        <v>21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280</v>
      </c>
      <c r="D103" s="77">
        <v>298</v>
      </c>
      <c r="E103" s="77">
        <v>1</v>
      </c>
      <c r="F103" s="77">
        <v>302</v>
      </c>
      <c r="G103" s="77">
        <v>693</v>
      </c>
      <c r="H103" s="78">
        <v>856</v>
      </c>
      <c r="I103" s="78">
        <v>962</v>
      </c>
      <c r="J103" s="78">
        <v>1060</v>
      </c>
      <c r="K103" s="65">
        <v>1251</v>
      </c>
      <c r="L103" s="65">
        <v>1207</v>
      </c>
      <c r="M103" s="66">
        <v>1224</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306</v>
      </c>
      <c r="D107" s="81">
        <f t="shared" ref="D107:M107" si="5">+SUM(D102:D106)</f>
        <v>298</v>
      </c>
      <c r="E107" s="81">
        <f t="shared" si="5"/>
        <v>1</v>
      </c>
      <c r="F107" s="81">
        <f t="shared" si="5"/>
        <v>303</v>
      </c>
      <c r="G107" s="81">
        <f t="shared" si="5"/>
        <v>777</v>
      </c>
      <c r="H107" s="82">
        <f t="shared" si="5"/>
        <v>927</v>
      </c>
      <c r="I107" s="82">
        <f t="shared" si="5"/>
        <v>1026</v>
      </c>
      <c r="J107" s="82">
        <f t="shared" si="5"/>
        <v>1126</v>
      </c>
      <c r="K107" s="70">
        <f t="shared" si="5"/>
        <v>1315</v>
      </c>
      <c r="L107" s="70">
        <f t="shared" si="5"/>
        <v>1256</v>
      </c>
      <c r="M107" s="71">
        <f t="shared" si="5"/>
        <v>1245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186</v>
      </c>
      <c r="D113" s="108">
        <v>159</v>
      </c>
      <c r="E113" s="108">
        <v>1</v>
      </c>
      <c r="F113" s="108">
        <v>136</v>
      </c>
      <c r="G113" s="108">
        <v>375</v>
      </c>
      <c r="H113" s="109">
        <v>443</v>
      </c>
      <c r="I113" s="109">
        <v>472</v>
      </c>
      <c r="J113" s="97">
        <v>511</v>
      </c>
      <c r="K113" s="97">
        <v>601</v>
      </c>
      <c r="L113" s="97">
        <v>551</v>
      </c>
      <c r="M113" s="98">
        <v>543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120</v>
      </c>
      <c r="D114" s="77">
        <v>139</v>
      </c>
      <c r="E114" s="77">
        <v>0</v>
      </c>
      <c r="F114" s="77">
        <v>167</v>
      </c>
      <c r="G114" s="77">
        <v>402</v>
      </c>
      <c r="H114" s="78">
        <v>484</v>
      </c>
      <c r="I114" s="78">
        <v>554</v>
      </c>
      <c r="J114" s="78">
        <v>615</v>
      </c>
      <c r="K114" s="65">
        <v>714</v>
      </c>
      <c r="L114" s="65">
        <v>705</v>
      </c>
      <c r="M114" s="66">
        <v>702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306</v>
      </c>
      <c r="D116" s="81">
        <f t="shared" si="6"/>
        <v>298</v>
      </c>
      <c r="E116" s="81">
        <f t="shared" si="6"/>
        <v>1</v>
      </c>
      <c r="F116" s="81">
        <f t="shared" si="6"/>
        <v>303</v>
      </c>
      <c r="G116" s="81">
        <f t="shared" si="6"/>
        <v>777</v>
      </c>
      <c r="H116" s="82">
        <f t="shared" si="6"/>
        <v>927</v>
      </c>
      <c r="I116" s="82">
        <f t="shared" si="6"/>
        <v>1026</v>
      </c>
      <c r="J116" s="82">
        <f t="shared" si="6"/>
        <v>1126</v>
      </c>
      <c r="K116" s="70">
        <f t="shared" si="6"/>
        <v>1315</v>
      </c>
      <c r="L116" s="70">
        <f t="shared" si="6"/>
        <v>1256</v>
      </c>
      <c r="M116" s="71">
        <f t="shared" si="6"/>
        <v>1245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1245</v>
      </c>
      <c r="D123" s="115">
        <v>1245</v>
      </c>
      <c r="E123" s="116">
        <f t="shared" si="8"/>
        <v>1</v>
      </c>
      <c r="F123" s="137"/>
      <c r="G123" s="241" t="s">
        <v>51</v>
      </c>
      <c r="H123" s="243"/>
      <c r="I123" s="117">
        <v>7</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1245</v>
      </c>
      <c r="D127" s="118">
        <f>+SUM(D121:D126)</f>
        <v>1245</v>
      </c>
      <c r="E127" s="119">
        <f t="shared" ref="E127" si="9">+IF(C127=0,"",(D127/C127))</f>
        <v>1</v>
      </c>
      <c r="F127" s="137"/>
      <c r="G127" s="246" t="s">
        <v>41</v>
      </c>
      <c r="H127" s="248"/>
      <c r="I127" s="120">
        <f>+SUM(I121:I126)</f>
        <v>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88</v>
      </c>
      <c r="D134" s="77">
        <v>92</v>
      </c>
      <c r="E134" s="77">
        <v>1</v>
      </c>
      <c r="F134" s="77">
        <v>136</v>
      </c>
      <c r="G134" s="78">
        <v>175</v>
      </c>
      <c r="H134" s="78">
        <v>133</v>
      </c>
      <c r="I134" s="79">
        <v>148</v>
      </c>
      <c r="J134" s="78">
        <v>176</v>
      </c>
      <c r="K134" s="78">
        <v>198</v>
      </c>
      <c r="L134" s="124">
        <v>174</v>
      </c>
      <c r="M134" s="125">
        <v>187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2</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88</v>
      </c>
      <c r="D138" s="81">
        <f t="shared" ref="D138:I138" si="10">+SUM(D132:D137)</f>
        <v>92</v>
      </c>
      <c r="E138" s="81">
        <f t="shared" si="10"/>
        <v>1</v>
      </c>
      <c r="F138" s="81">
        <f t="shared" si="10"/>
        <v>138</v>
      </c>
      <c r="G138" s="82">
        <f t="shared" si="10"/>
        <v>175</v>
      </c>
      <c r="H138" s="82">
        <f t="shared" si="10"/>
        <v>133</v>
      </c>
      <c r="I138" s="83">
        <f t="shared" si="10"/>
        <v>148</v>
      </c>
      <c r="J138" s="82">
        <f>+SUM(J132:J137)</f>
        <v>176</v>
      </c>
      <c r="K138" s="82">
        <f t="shared" ref="K138" si="11">+SUM(K132:K137)</f>
        <v>198</v>
      </c>
      <c r="L138" s="127">
        <f>+SUM(L132:L137)</f>
        <v>174</v>
      </c>
      <c r="M138" s="128">
        <f>+SUM(M132:M137)</f>
        <v>187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11</v>
      </c>
      <c r="E145" s="77">
        <v>18</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24</v>
      </c>
      <c r="D146" s="77">
        <v>12</v>
      </c>
      <c r="E146" s="77">
        <v>28</v>
      </c>
      <c r="F146" s="77">
        <v>42</v>
      </c>
      <c r="G146" s="78">
        <v>42</v>
      </c>
      <c r="H146" s="78">
        <v>27</v>
      </c>
      <c r="I146" s="79">
        <v>86</v>
      </c>
      <c r="J146" s="78">
        <v>88</v>
      </c>
      <c r="K146" s="78">
        <v>150</v>
      </c>
      <c r="L146" s="124">
        <v>198</v>
      </c>
      <c r="M146" s="125">
        <v>155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4</v>
      </c>
      <c r="D147" s="77">
        <v>4</v>
      </c>
      <c r="E147" s="77">
        <v>1</v>
      </c>
      <c r="F147" s="77">
        <v>12</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29</v>
      </c>
      <c r="D150" s="81">
        <f t="shared" ref="D150:I150" si="12">+SUM(D144:D149)</f>
        <v>27</v>
      </c>
      <c r="E150" s="81">
        <f t="shared" si="12"/>
        <v>47</v>
      </c>
      <c r="F150" s="81">
        <f t="shared" si="12"/>
        <v>54</v>
      </c>
      <c r="G150" s="82">
        <f t="shared" si="12"/>
        <v>42</v>
      </c>
      <c r="H150" s="82">
        <f t="shared" si="12"/>
        <v>27</v>
      </c>
      <c r="I150" s="83">
        <f t="shared" si="12"/>
        <v>86</v>
      </c>
      <c r="J150" s="82">
        <f>+SUM(J144:J149)</f>
        <v>88</v>
      </c>
      <c r="K150" s="82">
        <f t="shared" ref="K150" si="13">+SUM(K144:K149)</f>
        <v>150</v>
      </c>
      <c r="L150" s="127">
        <f>+SUM(L144:L149)</f>
        <v>198</v>
      </c>
      <c r="M150" s="128">
        <f>+SUM(M144:M149)</f>
        <v>155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1205</v>
      </c>
      <c r="C155" s="130">
        <f>+IFERROR((VLOOKUP(A155,Hoja2!$A$2:$I$1444,4,FALSE)),"")</f>
        <v>1205</v>
      </c>
      <c r="D155" s="169" t="str">
        <f>+IFERROR((VLOOKUP(A155,Hoja2!$A$2:$I$1444,5,FALSE)),"")</f>
        <v>UNIVERSIDAD DE CARTAGENA</v>
      </c>
      <c r="E155" s="169"/>
      <c r="F155" s="169"/>
      <c r="G155" s="170"/>
      <c r="H155" s="130" t="str">
        <f>+IFERROR((VLOOKUP(A155,Hoja2!$A$2:$I$1444,6,FALSE)),"")</f>
        <v>Bolívar</v>
      </c>
      <c r="I155" s="130" t="str">
        <f>+IFERROR((VLOOKUP(A155,Hoja2!$A$2:$I$1444,7,FALSE)),"")</f>
        <v>Oficial</v>
      </c>
      <c r="J155" s="249" t="str">
        <f>+IFERROR((VLOOKUP(A155,Hoja2!$A$2:$I$1444,8,FALSE)),"")</f>
        <v>Universidad</v>
      </c>
      <c r="K155" s="250"/>
      <c r="L155" s="131">
        <f>+IFERROR((VLOOKUP(A155,Hoja2!$A$2:$I$1444,9,FALSE)),"")</f>
        <v>1245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1245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nsmD5qbgX8de6jOQph2CLoJthi2X0gxwftxjR473IM4FD1+auQqne1gWLRgm5Q0wNzOG4ouU7Cc/ZbrYojjsQ==" saltValue="fTgHJXJlxH35Ej8Z1YR17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