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E9BC05B-D321-41F7-9606-E10861B6F3F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<sst xmlns="http://schemas.openxmlformats.org/spreadsheetml/2006/main" count="22315" uniqueCount="444">
  <si>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</si>
  <si>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</si>
  <si>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</si>
  <si>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</si>
  <si>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</si>
  <si>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</si>
  <si>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</si>
  <si>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</si>
  <si>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</si>
  <si>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</si>
  <si>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</si>
  <si>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</si>
  <si>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</si>
  <si>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</si>
  <si>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</si>
  <si>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</si>
  <si>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</si>
  <si>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</si>
  <si>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</si>
  <si>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</si>
  <si>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</si>
  <si>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</si>
  <si>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</si>
  <si>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</si>
  <si>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</si>
  <si>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</si>
  <si>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</si>
  <si>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</si>
  <si>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</si>
  <si>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</si>
  <si>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</si>
  <si>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</si>
  <si>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</si>
  <si>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</si>
  <si>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</si>
  <si>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</si>
  <si>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</si>
  <si>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</si>
  <si>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</si>
  <si>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</si>
  <si>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</si>
  <si>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</si>
  <si>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</si>
  <si>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</si>
  <si>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</si>
  <si>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</si>
  <si>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</si>
  <si>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</si>
  <si>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</si>
  <si>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</si>
  <si>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</si>
  <si>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</si>
  <si>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</si>
  <si>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</si>
  <si>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</si>
  <si>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</si>
  <si>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</si>
  <si>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</si>
  <si>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</si>
  <si>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</si>
  <si>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</si>
  <si>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</si>
  <si>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</si>
  <si>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</si>
  <si>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</si>
  <si>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</si>
  <si>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</si>
  <si>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</si>
  <si>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</si>
  <si>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</si>
  <si>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</si>
  <si>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</si>
  <si>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</si>
  <si>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</si>
  <si>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</si>
  <si>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</si>
  <si>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</si>
  <si>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</si>
  <si>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</si>
  <si>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</si>
  <si>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</si>
  <si>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</si>
  <si>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</si>
  <si>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</si>
  <si>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</si>
  <si>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</si>
  <si>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</si>
  <si>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</si>
  <si>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</si>
  <si>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</si>
  <si>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</si>
  <si>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</si>
  <si>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</si>
  <si>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</si>
  <si>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</si>
  <si>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</si>
  <si>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</si>
  <si>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</si>
  <si>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</si>
  <si>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</si>
  <si>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</si>
  <si>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</si>
  <si>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</si>
  <si>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</si>
  <si>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</si>
  <si>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</si>
  <si>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</si>
  <si>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</si>
  <si>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</si>
  <si>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</si>
  <si>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</si>
  <si>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</si>
  <si>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</si>
  <si>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</si>
  <si>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</si>
  <si>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</si>
  <si>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</si>
  <si>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</si>
  <si>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</si>
  <si>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</si>
  <si>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</si>
  <si>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</si>
  <si>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</si>
  <si>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</si>
  <si>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</si>
  <si>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</si>
  <si>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</si>
  <si>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</si>
  <si>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</si>
  <si>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</si>
  <si>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</si>
  <si>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</si>
  <si>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</si>
  <si>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</si>
  <si>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</si>
  <si>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</si>
  <si>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</si>
  <si>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</si>
  <si>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</si>
  <si>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</si>
  <si>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</si>
  <si>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</si>
  <si>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</si>
  <si>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</si>
  <si>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</si>
  <si>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</si>
  <si>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</si>
  <si>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</si>
  <si>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</si>
  <si>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</si>
  <si>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</si>
  <si>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</si>
  <si>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</si>
  <si>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</si>
  <si>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</si>
  <si>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</si>
  <si>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</si>
  <si>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</si>
  <si>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</si>
  <si>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</si>
  <si>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</si>
  <si>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</si>
  <si>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</si>
  <si>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</si>
  <si>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</si>
  <si>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</si>
  <si>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</si>
  <si>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</si>
  <si>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</si>
  <si>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</si>
  <si>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</si>
  <si>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</si>
  <si>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</si>
  <si>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</si>
  <si>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</si>
  <si>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</si>
  <si>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</si>
  <si>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</si>
  <si>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</si>
  <si>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</si>
  <si>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</si>
  <si>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</si>
  <si>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</si>
  <si>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</si>
  <si>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</si>
  <si>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</si>
  <si>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</si>
  <si>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</si>
  <si>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</si>
  <si>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</si>
  <si>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</si>
  <si>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</si>
  <si>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</si>
  <si>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</si>
  <si>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</si>
  <si>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</si>
  <si>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</si>
  <si>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</si>
  <si>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</si>
  <si>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</si>
  <si>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</si>
  <si>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</si>
  <si>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</si>
  <si>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</si>
  <si>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</si>
  <si>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</si>
  <si>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</si>
  <si>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</si>
  <si>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</si>
  <si>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</si>
  <si>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</si>
  <si>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</si>
  <si>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</si>
  <si>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</si>
  <si>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</si>
  <si>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</si>
  <si>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</si>
  <si>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</si>
  <si>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</si>
  <si>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</si>
  <si>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</si>
  <si>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</si>
  <si>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</si>
  <si>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</si>
  <si>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</si>
  <si>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</si>
  <si>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</si>
  <si>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</si>
  <si>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</si>
  <si>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</si>
  <si>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</si>
  <si>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</si>
  <si>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</si>
  <si>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</si>
  <si>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</si>
  <si>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</si>
  <si>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</si>
  <si>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</si>
  <si>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</si>
  <si>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</si>
  <si>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</si>
  <si>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</si>
  <si>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</si>
  <si>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</si>
  <si>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</si>
  <si>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</si>
  <si>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</si>
  <si>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</si>
  <si>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</si>
  <si>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</si>
  <si>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</si>
  <si>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</si>
  <si>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</si>
  <si>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</si>
  <si>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</si>
  <si>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</si>
  <si>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</si>
  <si>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</si>
  <si>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</si>
  <si>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</si>
  <si>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</si>
  <si>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</si>
  <si>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</si>
  <si>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</si>
  <si>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</si>
  <si>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</si>
  <si>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</si>
  <si>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</si>
  <si>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</si>
  <si>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</si>
  <si>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</si>
  <si>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</si>
  <si>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</si>
  <si>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</si>
  <si>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</si>
  <si>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</si>
  <si>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</si>
  <si>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</si>
  <si>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</si>
  <si>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</si>
  <si>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</si>
  <si>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</si>
  <si>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</si>
  <si>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</si>
  <si>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</si>
  <si>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</si>
  <si>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</si>
  <si>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</si>
  <si>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</si>
  <si>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</si>
  <si>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</si>
  <si>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</si>
  <si>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</si>
  <si>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</si>
  <si>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</si>
  <si>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</si>
  <si>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</si>
  <si>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</si>
  <si>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</si>
  <si>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</si>
  <si>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</si>
  <si>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</si>
  <si>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</si>
  <si>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</si>
  <si>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</si>
  <si>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</si>
  <si>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</si>
  <si>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</si>
  <si>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</si>
  <si>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</si>
  <si>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</si>
  <si>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</si>
  <si>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</si>
  <si>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</si>
  <si>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</si>
  <si>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</si>
  <si>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</si>
  <si>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</si>
  <si>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</si>
  <si>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</si>
  <si>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</si>
  <si>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</si>
  <si>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</si>
  <si>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</si>
  <si>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</si>
  <si>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</si>
  <si>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</si>
  <si>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</si>
  <si>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</si>
  <si>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</si>
  <si>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</si>
  <si>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</si>
  <si>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</si>
  <si>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</si>
  <si>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</si>
  <si>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</si>
  <si>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</si>
  <si>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</si>
  <si>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</si>
  <si>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</si>
  <si>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</si>
  <si>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</si>
  <si>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</si>
  <si>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</si>
  <si>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</si>
  <si>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</si>
  <si>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</si>
  <si>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</si>
  <si>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</si>
  <si>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</si>
  <si>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</si>
  <si>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</si>
  <si>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</si>
  <si>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</si>
  <si>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</si>
  <si>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</si>
  <si>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</si>
  <si>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</si>
  <si>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</si>
  <si>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</si>
  <si>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</si>
  <si>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</si>
  <si>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</si>
  <si>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</si>
  <si>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</si>
  <si>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</si>
  <si>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</si>
  <si>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</si>
  <si>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</si>
  <si>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</si>
  <si>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</si>
  <si>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</si>
  <si>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</si>
  <si>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</si>
  <si>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</si>
  <si>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</si>
  <si>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</si>
  <si>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</si>
  <si>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</si>
  <si>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</si>
  <si>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</si>
  <si>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</si>
  <si>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</si>
  <si>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</si>
  <si>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</si>
  <si>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</si>
  <si>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</si>
  <si>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</si>
  <si>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</si>
  <si>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</si>
  <si>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</si>
  <si>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</si>
  <si>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</si>
  <si>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</si>
  <si>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</si>
  <si>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</si>
  <si>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</si>
  <si>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</si>
  <si>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</si>
  <si>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</si>
  <si>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</si>
  <si>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</si>
  <si>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</si>
  <si>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</si>
  <si>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</si>
  <si>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</si>
  <si>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</si>
  <si>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</si>
  <si>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</si>
  <si>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</si>
  <si>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</si>
  <si>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</si>
  <si>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</si>
  <si>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</si>
  <si>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</si>
  <si>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</si>
  <si>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</si>
  <si>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</si>
  <si>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</si>
  <si>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</si>
  <si>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</si>
  <si>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</si>
  <si>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</si>
  <si>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</si>
  <si>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</si>
  <si>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</si>
  <si>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</si>
  <si>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</si>
  <si>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</si>
  <si>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</si>
  <si>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</si>
  <si>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</si>
  <si>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</si>
  <si>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</si>
  <si>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</si>
  <si>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</si>
  <si>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</si>
  <si>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</si>
  <si>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</si>
  <si>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</si>
  <si>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</si>
  <si>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</si>
  <si>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JUAN DEL CESAR</t>
  </si>
  <si>
    <t>LA 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</si>
</sst>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JUAN DEL CESAR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44</v>
      </c>
      <c r="C10" s="138" t="s">
        <v>443</v>
      </c>
      <c r="D10" s="138">
        <v>44650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44</v>
      </c>
      <c r="B12" s="140"/>
      <c r="C12" s="139" t="str">
        <f>+C10</f>
        <v>LA GUAJIRA</v>
      </c>
      <c r="D12" s="141"/>
      <c r="E12" s="139">
        <f>+D10</f>
        <v>44650</v>
      </c>
      <c r="F12" s="141"/>
      <c r="G12" s="139" t="str">
        <f>+A10</f>
        <v>SAN JUAN DEL CESAR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JUAN DEL CESAR</v>
      </c>
      <c r="H17" s="209" t="str">
        <f>+C12</f>
        <v>LA GUAJIRA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819</v>
      </c>
      <c r="H20" s="4">
        <f>+SUM(H21:H22)</f>
        <v>23388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799</v>
      </c>
      <c r="H21" s="7">
        <v>22651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20</v>
      </c>
      <c r="H22" s="10">
        <v>737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0.1670849017147637</v>
      </c>
      <c r="H23" s="13">
        <f>+M31</f>
        <v>0.22512100340896668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0.60799999999999998</v>
      </c>
      <c r="H24" s="16">
        <f>+N40</f>
        <v>0.42516059957173447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0.22056216763737654</v>
      </c>
      <c r="D30" s="24">
        <v>0.14502487562189054</v>
      </c>
      <c r="E30" s="24">
        <v>8.7305447470817116E-2</v>
      </c>
      <c r="F30" s="24">
        <v>5.9616749467707592E-2</v>
      </c>
      <c r="G30" s="24">
        <v>6.4715298422135831E-2</v>
      </c>
      <c r="H30" s="25">
        <v>9.2836420441865658E-2</v>
      </c>
      <c r="I30" s="25">
        <v>0.1336875664187035</v>
      </c>
      <c r="J30" s="26">
        <v>0.20008398068444258</v>
      </c>
      <c r="K30" s="26">
        <v>0.1829191898099812</v>
      </c>
      <c r="L30" s="26">
        <v>0.15719063545150502</v>
      </c>
      <c r="M30" s="27">
        <v>0.1670849017147637</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0.2135676116293814</v>
      </c>
      <c r="D31" s="29">
        <v>0.25330841309065366</v>
      </c>
      <c r="E31" s="29">
        <v>0.24052794090936611</v>
      </c>
      <c r="F31" s="29">
        <v>0.24009650012237335</v>
      </c>
      <c r="G31" s="29">
        <v>0.23166881586553426</v>
      </c>
      <c r="H31" s="30">
        <v>0.21873183926627995</v>
      </c>
      <c r="I31" s="30">
        <v>0.20503688888435359</v>
      </c>
      <c r="J31" s="31">
        <v>0.20061350923271248</v>
      </c>
      <c r="K31" s="31">
        <v>0.20443386549014531</v>
      </c>
      <c r="L31" s="31">
        <v>0.21427007444563875</v>
      </c>
      <c r="M31" s="32">
        <v>0.22512100340896668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548</v>
      </c>
      <c r="D39" s="39">
        <v>331</v>
      </c>
      <c r="E39" s="40">
        <v>0.60401459854014594</v>
      </c>
      <c r="F39" s="38">
        <v>594</v>
      </c>
      <c r="G39" s="39">
        <v>300</v>
      </c>
      <c r="H39" s="40">
        <v>0.50505050505050508</v>
      </c>
      <c r="I39" s="38">
        <v>526</v>
      </c>
      <c r="J39" s="39">
        <v>305</v>
      </c>
      <c r="K39" s="40">
        <v>0.57984790874524716</v>
      </c>
      <c r="L39" s="41">
        <v>564</v>
      </c>
      <c r="M39" s="42">
        <v>343</v>
      </c>
      <c r="N39" s="43">
        <v>0.60799999999999998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7638</v>
      </c>
      <c r="D40" s="45">
        <v>3003</v>
      </c>
      <c r="E40" s="46">
        <v>0.3931657501963865</v>
      </c>
      <c r="F40" s="44">
        <v>8360</v>
      </c>
      <c r="G40" s="45">
        <v>3181</v>
      </c>
      <c r="H40" s="46">
        <v>0.38050239234449762</v>
      </c>
      <c r="I40" s="44">
        <v>8517</v>
      </c>
      <c r="J40" s="45">
        <v>3520</v>
      </c>
      <c r="K40" s="46">
        <v>0.41329106492896561</v>
      </c>
      <c r="L40" s="47">
        <v>9340</v>
      </c>
      <c r="M40" s="45">
        <v>3971</v>
      </c>
      <c r="N40" s="46">
        <v>0.42516059957173447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871</v>
      </c>
      <c r="D46" s="60">
        <v>583</v>
      </c>
      <c r="E46" s="60">
        <v>359</v>
      </c>
      <c r="F46" s="60">
        <v>252</v>
      </c>
      <c r="G46" s="60">
        <v>283</v>
      </c>
      <c r="H46" s="61">
        <v>415</v>
      </c>
      <c r="I46" s="61">
        <v>629</v>
      </c>
      <c r="J46" s="62">
        <v>953</v>
      </c>
      <c r="K46" s="62">
        <v>876</v>
      </c>
      <c r="L46" s="62">
        <v>771</v>
      </c>
      <c r="M46" s="63">
        <v>819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871</v>
      </c>
      <c r="D48" s="68">
        <f t="shared" ref="D48:L48" si="0">+SUM(D46:D47)</f>
        <v>583</v>
      </c>
      <c r="E48" s="68">
        <f t="shared" si="0"/>
        <v>360</v>
      </c>
      <c r="F48" s="68">
        <f t="shared" si="0"/>
        <v>252</v>
      </c>
      <c r="G48" s="68">
        <f t="shared" si="0"/>
        <v>283</v>
      </c>
      <c r="H48" s="69">
        <f t="shared" si="0"/>
        <v>416</v>
      </c>
      <c r="I48" s="69">
        <f t="shared" si="0"/>
        <v>629</v>
      </c>
      <c r="J48" s="70">
        <f t="shared" si="0"/>
        <v>953</v>
      </c>
      <c r="K48" s="70">
        <f t="shared" si="0"/>
        <v>876</v>
      </c>
      <c r="L48" s="70">
        <f t="shared" si="0"/>
        <v>771</v>
      </c>
      <c r="M48" s="71">
        <f>+SUM(M46:M47)</f>
        <v>819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871</v>
      </c>
      <c r="D53" s="60">
        <v>583</v>
      </c>
      <c r="E53" s="60">
        <v>359</v>
      </c>
      <c r="F53" s="60">
        <v>252</v>
      </c>
      <c r="G53" s="60">
        <v>283</v>
      </c>
      <c r="H53" s="61">
        <v>416</v>
      </c>
      <c r="I53" s="61">
        <v>629</v>
      </c>
      <c r="J53" s="62">
        <v>953</v>
      </c>
      <c r="K53" s="62">
        <v>876</v>
      </c>
      <c r="L53" s="62">
        <v>752</v>
      </c>
      <c r="M53" s="63">
        <v>799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19</v>
      </c>
      <c r="M54" s="66">
        <v>20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871</v>
      </c>
      <c r="D55" s="68">
        <f t="shared" ref="D55:M55" si="1">+SUM(D53:D54)</f>
        <v>583</v>
      </c>
      <c r="E55" s="68">
        <f t="shared" si="1"/>
        <v>360</v>
      </c>
      <c r="F55" s="68">
        <f t="shared" si="1"/>
        <v>252</v>
      </c>
      <c r="G55" s="68">
        <f t="shared" si="1"/>
        <v>283</v>
      </c>
      <c r="H55" s="69">
        <f t="shared" si="1"/>
        <v>416</v>
      </c>
      <c r="I55" s="69">
        <f t="shared" si="1"/>
        <v>629</v>
      </c>
      <c r="J55" s="70">
        <f t="shared" si="1"/>
        <v>953</v>
      </c>
      <c r="K55" s="70">
        <f t="shared" si="1"/>
        <v>876</v>
      </c>
      <c r="L55" s="70">
        <f t="shared" si="1"/>
        <v>771</v>
      </c>
      <c r="M55" s="71">
        <f t="shared" si="1"/>
        <v>819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703</v>
      </c>
      <c r="D60" s="73">
        <v>490</v>
      </c>
      <c r="E60" s="73">
        <v>330</v>
      </c>
      <c r="F60" s="73">
        <v>217</v>
      </c>
      <c r="G60" s="73">
        <v>240</v>
      </c>
      <c r="H60" s="74">
        <v>403</v>
      </c>
      <c r="I60" s="74">
        <v>603</v>
      </c>
      <c r="J60" s="75">
        <v>911</v>
      </c>
      <c r="K60" s="62">
        <v>840</v>
      </c>
      <c r="L60" s="62">
        <v>706</v>
      </c>
      <c r="M60" s="63">
        <v>740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73</v>
      </c>
      <c r="D61" s="77">
        <v>15</v>
      </c>
      <c r="E61" s="77">
        <v>29</v>
      </c>
      <c r="F61" s="77">
        <v>35</v>
      </c>
      <c r="G61" s="77">
        <v>43</v>
      </c>
      <c r="H61" s="78">
        <v>13</v>
      </c>
      <c r="I61" s="78">
        <v>26</v>
      </c>
      <c r="J61" s="79">
        <v>42</v>
      </c>
      <c r="K61" s="65">
        <v>36</v>
      </c>
      <c r="L61" s="65">
        <v>46</v>
      </c>
      <c r="M61" s="66">
        <v>59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95</v>
      </c>
      <c r="D62" s="77">
        <v>78</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19</v>
      </c>
      <c r="M63" s="66">
        <v>20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871</v>
      </c>
      <c r="D66" s="81">
        <f t="shared" ref="D66:M66" si="2">+SUM(D60:D65)</f>
        <v>583</v>
      </c>
      <c r="E66" s="81">
        <f t="shared" si="2"/>
        <v>360</v>
      </c>
      <c r="F66" s="81">
        <f t="shared" si="2"/>
        <v>252</v>
      </c>
      <c r="G66" s="81">
        <f t="shared" si="2"/>
        <v>283</v>
      </c>
      <c r="H66" s="82">
        <f t="shared" si="2"/>
        <v>416</v>
      </c>
      <c r="I66" s="82">
        <f t="shared" si="2"/>
        <v>629</v>
      </c>
      <c r="J66" s="83">
        <f t="shared" si="2"/>
        <v>953</v>
      </c>
      <c r="K66" s="70">
        <f t="shared" si="2"/>
        <v>876</v>
      </c>
      <c r="L66" s="70">
        <f t="shared" si="2"/>
        <v>771</v>
      </c>
      <c r="M66" s="71">
        <f t="shared" si="2"/>
        <v>819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v>
      </c>
      <c r="D71" s="73">
        <v>8</v>
      </c>
      <c r="E71" s="73">
        <v>1</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95</v>
      </c>
      <c r="D73" s="77">
        <v>78</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142</v>
      </c>
      <c r="D76" s="77">
        <v>87</v>
      </c>
      <c r="E76" s="77">
        <v>49</v>
      </c>
      <c r="F76" s="77">
        <v>55</v>
      </c>
      <c r="G76" s="77">
        <v>71</v>
      </c>
      <c r="H76" s="78">
        <v>64</v>
      </c>
      <c r="I76" s="78">
        <v>90</v>
      </c>
      <c r="J76" s="79">
        <v>144</v>
      </c>
      <c r="K76" s="65">
        <v>127</v>
      </c>
      <c r="L76" s="65">
        <v>109</v>
      </c>
      <c r="M76" s="66">
        <v>110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622</v>
      </c>
      <c r="D77" s="77">
        <v>410</v>
      </c>
      <c r="E77" s="77">
        <v>310</v>
      </c>
      <c r="F77" s="77">
        <v>197</v>
      </c>
      <c r="G77" s="77">
        <v>212</v>
      </c>
      <c r="H77" s="78">
        <v>352</v>
      </c>
      <c r="I77" s="78">
        <v>539</v>
      </c>
      <c r="J77" s="79">
        <v>809</v>
      </c>
      <c r="K77" s="65">
        <v>749</v>
      </c>
      <c r="L77" s="65">
        <v>643</v>
      </c>
      <c r="M77" s="66">
        <v>709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19</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871</v>
      </c>
      <c r="D80" s="81">
        <f t="shared" ref="D80:M80" si="3">+SUM(D71:D79)</f>
        <v>583</v>
      </c>
      <c r="E80" s="81">
        <f t="shared" si="3"/>
        <v>360</v>
      </c>
      <c r="F80" s="81">
        <f t="shared" si="3"/>
        <v>252</v>
      </c>
      <c r="G80" s="81">
        <f t="shared" si="3"/>
        <v>283</v>
      </c>
      <c r="H80" s="82">
        <f t="shared" si="3"/>
        <v>416</v>
      </c>
      <c r="I80" s="82">
        <f t="shared" si="3"/>
        <v>629</v>
      </c>
      <c r="J80" s="83">
        <f t="shared" si="3"/>
        <v>953</v>
      </c>
      <c r="K80" s="70">
        <f t="shared" si="3"/>
        <v>876</v>
      </c>
      <c r="L80" s="70">
        <f t="shared" si="3"/>
        <v>771</v>
      </c>
      <c r="M80" s="71">
        <f t="shared" si="3"/>
        <v>819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64</v>
      </c>
      <c r="F89" s="79">
        <v>90</v>
      </c>
      <c r="G89" s="79">
        <v>144</v>
      </c>
      <c r="H89" s="65">
        <v>132</v>
      </c>
      <c r="I89" s="65">
        <v>127</v>
      </c>
      <c r="J89" s="66">
        <v>141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37</v>
      </c>
      <c r="F90" s="79">
        <v>115</v>
      </c>
      <c r="G90" s="79">
        <v>162</v>
      </c>
      <c r="H90" s="65">
        <v>127</v>
      </c>
      <c r="I90" s="65">
        <v>110</v>
      </c>
      <c r="J90" s="66">
        <v>79</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18</v>
      </c>
      <c r="F91" s="79">
        <v>29</v>
      </c>
      <c r="G91" s="79">
        <v>63</v>
      </c>
      <c r="H91" s="65">
        <v>81</v>
      </c>
      <c r="I91" s="65">
        <v>72</v>
      </c>
      <c r="J91" s="66">
        <v>64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297</v>
      </c>
      <c r="F92" s="79">
        <v>395</v>
      </c>
      <c r="G92" s="79">
        <v>584</v>
      </c>
      <c r="H92" s="65">
        <v>536</v>
      </c>
      <c r="I92" s="65">
        <v>462</v>
      </c>
      <c r="J92" s="66">
        <v>535</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416</v>
      </c>
      <c r="F96" s="83">
        <f t="shared" si="4"/>
        <v>629</v>
      </c>
      <c r="G96" s="83">
        <f t="shared" si="4"/>
        <v>953</v>
      </c>
      <c r="H96" s="70">
        <f t="shared" si="4"/>
        <v>876</v>
      </c>
      <c r="I96" s="70">
        <f t="shared" si="4"/>
        <v>771</v>
      </c>
      <c r="J96" s="71">
        <f t="shared" si="4"/>
        <v>819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871</v>
      </c>
      <c r="D102" s="102">
        <v>574</v>
      </c>
      <c r="E102" s="102">
        <v>359</v>
      </c>
      <c r="F102" s="102">
        <v>252</v>
      </c>
      <c r="G102" s="102">
        <v>283</v>
      </c>
      <c r="H102" s="103">
        <v>415</v>
      </c>
      <c r="I102" s="103">
        <v>629</v>
      </c>
      <c r="J102" s="103">
        <v>953</v>
      </c>
      <c r="K102" s="97">
        <v>876</v>
      </c>
      <c r="L102" s="97">
        <v>771</v>
      </c>
      <c r="M102" s="98">
        <v>819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9</v>
      </c>
      <c r="E103" s="77">
        <v>1</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871</v>
      </c>
      <c r="D107" s="81">
        <f t="shared" ref="D107:M107" si="5">+SUM(D102:D106)</f>
        <v>583</v>
      </c>
      <c r="E107" s="81">
        <f t="shared" si="5"/>
        <v>360</v>
      </c>
      <c r="F107" s="81">
        <f t="shared" si="5"/>
        <v>252</v>
      </c>
      <c r="G107" s="81">
        <f t="shared" si="5"/>
        <v>283</v>
      </c>
      <c r="H107" s="82">
        <f t="shared" si="5"/>
        <v>416</v>
      </c>
      <c r="I107" s="82">
        <f t="shared" si="5"/>
        <v>629</v>
      </c>
      <c r="J107" s="82">
        <f t="shared" si="5"/>
        <v>953</v>
      </c>
      <c r="K107" s="70">
        <f t="shared" si="5"/>
        <v>876</v>
      </c>
      <c r="L107" s="70">
        <f t="shared" si="5"/>
        <v>771</v>
      </c>
      <c r="M107" s="71">
        <f t="shared" si="5"/>
        <v>819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488</v>
      </c>
      <c r="D113" s="108">
        <v>331</v>
      </c>
      <c r="E113" s="108">
        <v>241</v>
      </c>
      <c r="F113" s="108">
        <v>165</v>
      </c>
      <c r="G113" s="108">
        <v>173</v>
      </c>
      <c r="H113" s="109">
        <v>254</v>
      </c>
      <c r="I113" s="109">
        <v>375</v>
      </c>
      <c r="J113" s="97">
        <v>534</v>
      </c>
      <c r="K113" s="97">
        <v>504</v>
      </c>
      <c r="L113" s="97">
        <v>432</v>
      </c>
      <c r="M113" s="98">
        <v>449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383</v>
      </c>
      <c r="D114" s="77">
        <v>252</v>
      </c>
      <c r="E114" s="77">
        <v>119</v>
      </c>
      <c r="F114" s="77">
        <v>87</v>
      </c>
      <c r="G114" s="77">
        <v>110</v>
      </c>
      <c r="H114" s="78">
        <v>162</v>
      </c>
      <c r="I114" s="78">
        <v>254</v>
      </c>
      <c r="J114" s="78">
        <v>419</v>
      </c>
      <c r="K114" s="65">
        <v>372</v>
      </c>
      <c r="L114" s="65">
        <v>339</v>
      </c>
      <c r="M114" s="66">
        <v>370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871</v>
      </c>
      <c r="D116" s="81">
        <f t="shared" si="6"/>
        <v>583</v>
      </c>
      <c r="E116" s="81">
        <f t="shared" si="6"/>
        <v>360</v>
      </c>
      <c r="F116" s="81">
        <f t="shared" si="6"/>
        <v>252</v>
      </c>
      <c r="G116" s="81">
        <f t="shared" si="6"/>
        <v>283</v>
      </c>
      <c r="H116" s="82">
        <f t="shared" si="6"/>
        <v>416</v>
      </c>
      <c r="I116" s="82">
        <f t="shared" si="6"/>
        <v>629</v>
      </c>
      <c r="J116" s="82">
        <f t="shared" si="6"/>
        <v>953</v>
      </c>
      <c r="K116" s="70">
        <f t="shared" si="6"/>
        <v>876</v>
      </c>
      <c r="L116" s="70">
        <f t="shared" si="6"/>
        <v>771</v>
      </c>
      <c r="M116" s="71">
        <f t="shared" si="6"/>
        <v>819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740</v>
      </c>
      <c r="D121" s="112">
        <v>0</v>
      </c>
      <c r="E121" s="113">
        <f>+IF(OR(C121=0,C121="-"),"",(D121/C121))</f>
        <v>0</v>
      </c>
      <c r="F121" s="137"/>
      <c r="G121" s="238" t="s">
        <v>49</v>
      </c>
      <c r="H121" s="240"/>
      <c r="I121" s="114">
        <v>7</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59</v>
      </c>
      <c r="D122" s="115">
        <v>0</v>
      </c>
      <c r="E122" s="116">
        <f t="shared" ref="E122:E126" si="8">+IF(OR(C122=0,C122="-"),"",(D122/C122))</f>
        <v>0</v>
      </c>
      <c r="F122" s="137"/>
      <c r="G122" s="241" t="s">
        <v>50</v>
      </c>
      <c r="H122" s="243"/>
      <c r="I122" s="117">
        <v>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20</v>
      </c>
      <c r="D124" s="115">
        <v>0</v>
      </c>
      <c r="E124" s="116">
        <f t="shared" si="8"/>
        <v>0</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819</v>
      </c>
      <c r="D127" s="118">
        <f>+SUM(D121:D126)</f>
        <v>0</v>
      </c>
      <c r="E127" s="119">
        <f t="shared" ref="E127" si="9">+IF(C127=0,"",(D127/C127))</f>
        <v>0</v>
      </c>
      <c r="F127" s="137"/>
      <c r="G127" s="246" t="s">
        <v>41</v>
      </c>
      <c r="H127" s="248"/>
      <c r="I127" s="120">
        <f>+SUM(I121:I126)</f>
        <v>12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84</v>
      </c>
      <c r="D132" s="102">
        <v>246</v>
      </c>
      <c r="E132" s="102">
        <v>101</v>
      </c>
      <c r="F132" s="102">
        <v>151</v>
      </c>
      <c r="G132" s="103">
        <v>119</v>
      </c>
      <c r="H132" s="103">
        <v>242</v>
      </c>
      <c r="I132" s="96">
        <v>302</v>
      </c>
      <c r="J132" s="103">
        <v>392</v>
      </c>
      <c r="K132" s="103">
        <v>313</v>
      </c>
      <c r="L132" s="122">
        <v>201</v>
      </c>
      <c r="M132" s="123">
        <v>245</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14</v>
      </c>
      <c r="F133" s="77">
        <v>31</v>
      </c>
      <c r="G133" s="78">
        <v>17</v>
      </c>
      <c r="H133" s="78">
        <v>11</v>
      </c>
      <c r="I133" s="79">
        <v>18</v>
      </c>
      <c r="J133" s="78">
        <v>18</v>
      </c>
      <c r="K133" s="78">
        <v>12</v>
      </c>
      <c r="L133" s="124">
        <v>36</v>
      </c>
      <c r="M133" s="125">
        <v>17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19</v>
      </c>
      <c r="M135" s="125">
        <v>12</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85</v>
      </c>
      <c r="D138" s="81">
        <f t="shared" ref="D138:I138" si="10">+SUM(D132:D137)</f>
        <v>246</v>
      </c>
      <c r="E138" s="81">
        <f t="shared" si="10"/>
        <v>115</v>
      </c>
      <c r="F138" s="81">
        <f t="shared" si="10"/>
        <v>182</v>
      </c>
      <c r="G138" s="82">
        <f t="shared" si="10"/>
        <v>136</v>
      </c>
      <c r="H138" s="82">
        <f t="shared" si="10"/>
        <v>253</v>
      </c>
      <c r="I138" s="83">
        <f t="shared" si="10"/>
        <v>320</v>
      </c>
      <c r="J138" s="82">
        <f>+SUM(J132:J137)</f>
        <v>410</v>
      </c>
      <c r="K138" s="82">
        <f t="shared" ref="K138" si="11">+SUM(K132:K137)</f>
        <v>325</v>
      </c>
      <c r="L138" s="127">
        <f>+SUM(L132:L137)</f>
        <v>256</v>
      </c>
      <c r="M138" s="128">
        <f>+SUM(M132:M137)</f>
        <v>274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49</v>
      </c>
      <c r="D144" s="102">
        <v>0</v>
      </c>
      <c r="E144" s="102">
        <v>0</v>
      </c>
      <c r="F144" s="102">
        <v>37</v>
      </c>
      <c r="G144" s="103">
        <v>55</v>
      </c>
      <c r="H144" s="103">
        <v>62</v>
      </c>
      <c r="I144" s="96">
        <v>32</v>
      </c>
      <c r="J144" s="103">
        <v>110</v>
      </c>
      <c r="K144" s="103">
        <v>97</v>
      </c>
      <c r="L144" s="122">
        <v>83</v>
      </c>
      <c r="M144" s="123">
        <v>147</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21</v>
      </c>
      <c r="E145" s="77">
        <v>0</v>
      </c>
      <c r="F145" s="77">
        <v>1</v>
      </c>
      <c r="G145" s="78">
        <v>5</v>
      </c>
      <c r="H145" s="78">
        <v>2</v>
      </c>
      <c r="I145" s="79">
        <v>12</v>
      </c>
      <c r="J145" s="78">
        <v>18</v>
      </c>
      <c r="K145" s="78">
        <v>29</v>
      </c>
      <c r="L145" s="124">
        <v>10</v>
      </c>
      <c r="M145" s="125">
        <v>43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28</v>
      </c>
      <c r="D146" s="77">
        <v>6</v>
      </c>
      <c r="E146" s="77">
        <v>2</v>
      </c>
      <c r="F146" s="77">
        <v>15</v>
      </c>
      <c r="G146" s="78">
        <v>7</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6</v>
      </c>
      <c r="F147" s="77">
        <v>0</v>
      </c>
      <c r="G147" s="78">
        <v>1</v>
      </c>
      <c r="H147" s="78">
        <v>0</v>
      </c>
      <c r="I147" s="79">
        <v>0</v>
      </c>
      <c r="J147" s="78">
        <v>0</v>
      </c>
      <c r="K147" s="78">
        <v>0</v>
      </c>
      <c r="L147" s="124">
        <v>17</v>
      </c>
      <c r="M147" s="125">
        <v>3</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79</v>
      </c>
      <c r="D150" s="81">
        <f t="shared" ref="D150:I150" si="12">+SUM(D144:D149)</f>
        <v>27</v>
      </c>
      <c r="E150" s="81">
        <f t="shared" si="12"/>
        <v>8</v>
      </c>
      <c r="F150" s="81">
        <f t="shared" si="12"/>
        <v>53</v>
      </c>
      <c r="G150" s="82">
        <f t="shared" si="12"/>
        <v>68</v>
      </c>
      <c r="H150" s="82">
        <f t="shared" si="12"/>
        <v>64</v>
      </c>
      <c r="I150" s="83">
        <f t="shared" si="12"/>
        <v>45</v>
      </c>
      <c r="J150" s="82">
        <f>+SUM(J144:J149)</f>
        <v>128</v>
      </c>
      <c r="K150" s="82">
        <f t="shared" ref="K150" si="13">+SUM(K144:K149)</f>
        <v>126</v>
      </c>
      <c r="L150" s="127">
        <f>+SUM(L144:L149)</f>
        <v>110</v>
      </c>
      <c r="M150" s="128">
        <f>+SUM(M144:M149)</f>
        <v>193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4102</v>
      </c>
      <c r="C155" s="130">
        <f>+IFERROR((VLOOKUP(A155,Hoja2!$A$2:$I$1444,4,FALSE)),"")</f>
        <v>4102</v>
      </c>
      <c r="D155" s="169" t="str">
        <f>+IFERROR((VLOOKUP(A155,Hoja2!$A$2:$I$1444,5,FALSE)),"")</f>
        <v>INSTITUTO NACIONAL DE FORMACION TECNICA PROFESIONAL DE SAN JUAN DEL CESAR</v>
      </c>
      <c r="E155" s="169"/>
      <c r="F155" s="169"/>
      <c r="G155" s="170"/>
      <c r="H155" s="130" t="str">
        <f>+IFERROR((VLOOKUP(A155,Hoja2!$A$2:$I$1444,6,FALSE)),"")</f>
        <v>La Guajira</v>
      </c>
      <c r="I155" s="130" t="str">
        <f>+IFERROR((VLOOKUP(A155,Hoja2!$A$2:$I$1444,7,FALSE)),"")</f>
        <v>Oficial</v>
      </c>
      <c r="J155" s="249" t="str">
        <f>+IFERROR((VLOOKUP(A155,Hoja2!$A$2:$I$1444,8,FALSE)),"")</f>
        <v>Institución Técnica Profesional</v>
      </c>
      <c r="K155" s="250"/>
      <c r="L155" s="131">
        <f>+IFERROR((VLOOKUP(A155,Hoja2!$A$2:$I$1444,9,FALSE)),"")</f>
        <v>819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819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hg0Dp72mxn4ROmC5eD/928U80a0DWiGxY6U4SIbGsrh0toLvyZxiY0JRR10Qu75L7WyMjADc3X//COrxc35OA==" saltValue="qbu+SrgXbXzzuETRixdul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