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2E3C0FF-9F82-44DE-8CC7-BD55EA82EBE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<sst xmlns="http://schemas.openxmlformats.org/spreadsheetml/2006/main" count="22315" uniqueCount="444">
  <si>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</si>
  <si>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</si>
  <si>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</si>
  <si>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</si>
  <si>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</si>
  <si>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</si>
  <si>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</si>
  <si>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</si>
  <si>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</si>
  <si>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</si>
  <si>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</si>
  <si>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</si>
  <si>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</si>
  <si>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</si>
  <si>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</si>
  <si>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</si>
  <si>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</si>
  <si>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</si>
  <si>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</si>
  <si>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</si>
  <si>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</si>
  <si>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</si>
  <si>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</si>
  <si>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</si>
  <si>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</si>
  <si>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</si>
  <si>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</si>
  <si>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</si>
  <si>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</si>
  <si>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</si>
  <si>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</si>
  <si>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</si>
  <si>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</si>
  <si>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</si>
  <si>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</si>
  <si>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</si>
  <si>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</si>
  <si>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</si>
  <si>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</si>
  <si>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</si>
  <si>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</si>
  <si>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</si>
  <si>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</si>
  <si>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</si>
  <si>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</si>
  <si>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</si>
  <si>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</si>
  <si>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</si>
  <si>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</si>
  <si>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</si>
  <si>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</si>
  <si>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</si>
  <si>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</si>
  <si>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</si>
  <si>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</si>
  <si>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</si>
  <si>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</si>
  <si>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</si>
  <si>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</si>
  <si>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</si>
  <si>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</si>
  <si>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</si>
  <si>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</si>
  <si>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</si>
  <si>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</si>
  <si>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</si>
  <si>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</si>
  <si>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</si>
  <si>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</si>
  <si>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</si>
  <si>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</si>
  <si>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</si>
  <si>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</si>
  <si>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</si>
  <si>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</si>
  <si>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</si>
  <si>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</si>
  <si>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</si>
  <si>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</si>
  <si>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</si>
  <si>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</si>
  <si>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</si>
  <si>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</si>
  <si>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</si>
  <si>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</si>
  <si>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</si>
  <si>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</si>
  <si>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</si>
  <si>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</si>
  <si>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</si>
  <si>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</si>
  <si>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</si>
  <si>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</si>
  <si>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</si>
  <si>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</si>
  <si>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</si>
  <si>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</si>
  <si>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</si>
  <si>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</si>
  <si>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</si>
  <si>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</si>
  <si>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</si>
  <si>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</si>
  <si>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</si>
  <si>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</si>
  <si>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</si>
  <si>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</si>
  <si>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</si>
  <si>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</si>
  <si>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</si>
  <si>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</si>
  <si>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</si>
  <si>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</si>
  <si>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</si>
  <si>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</si>
  <si>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</si>
  <si>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</si>
  <si>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</si>
  <si>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</si>
  <si>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</si>
  <si>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</si>
  <si>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</si>
  <si>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</si>
  <si>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</si>
  <si>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</si>
  <si>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</si>
  <si>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</si>
  <si>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</si>
  <si>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</si>
  <si>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</si>
  <si>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</si>
  <si>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</si>
  <si>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</si>
  <si>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</si>
  <si>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</si>
  <si>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</si>
  <si>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</si>
  <si>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</si>
  <si>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</si>
  <si>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</si>
  <si>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</si>
  <si>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</si>
  <si>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</si>
  <si>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</si>
  <si>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</si>
  <si>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</si>
  <si>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</si>
  <si>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</si>
  <si>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</si>
  <si>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</si>
  <si>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</si>
  <si>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</si>
  <si>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</si>
  <si>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</si>
  <si>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</si>
  <si>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</si>
  <si>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</si>
  <si>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</si>
  <si>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</si>
  <si>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</si>
  <si>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</si>
  <si>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</si>
  <si>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</si>
  <si>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</si>
  <si>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</si>
  <si>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</si>
  <si>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</si>
  <si>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</si>
  <si>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</si>
  <si>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</si>
  <si>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</si>
  <si>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</si>
  <si>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</si>
  <si>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</si>
  <si>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</si>
  <si>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</si>
  <si>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</si>
  <si>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</si>
  <si>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</si>
  <si>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</si>
  <si>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</si>
  <si>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</si>
  <si>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</si>
  <si>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</si>
  <si>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</si>
  <si>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</si>
  <si>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</si>
  <si>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</si>
  <si>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</si>
  <si>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</si>
  <si>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</si>
  <si>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</si>
  <si>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</si>
  <si>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</si>
  <si>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</si>
  <si>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</si>
  <si>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</si>
  <si>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</si>
  <si>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</si>
  <si>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</si>
  <si>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</si>
  <si>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</si>
  <si>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</si>
  <si>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</si>
  <si>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</si>
  <si>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</si>
  <si>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</si>
  <si>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</si>
  <si>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</si>
  <si>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</si>
  <si>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</si>
  <si>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</si>
  <si>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</si>
  <si>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</si>
  <si>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</si>
  <si>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</si>
  <si>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</si>
  <si>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</si>
  <si>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</si>
  <si>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</si>
  <si>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</si>
  <si>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</si>
  <si>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</si>
  <si>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</si>
  <si>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</si>
  <si>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</si>
  <si>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</si>
  <si>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</si>
  <si>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</si>
  <si>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</si>
  <si>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</si>
  <si>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</si>
  <si>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</si>
  <si>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</si>
  <si>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</si>
  <si>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</si>
  <si>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</si>
  <si>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</si>
  <si>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</si>
  <si>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</si>
  <si>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</si>
  <si>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</si>
  <si>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</si>
  <si>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</si>
  <si>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</si>
  <si>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</si>
  <si>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</si>
  <si>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</si>
  <si>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</si>
  <si>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</si>
  <si>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</si>
  <si>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</si>
  <si>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</si>
  <si>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</si>
  <si>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</si>
  <si>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</si>
  <si>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</si>
  <si>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</si>
  <si>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</si>
  <si>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</si>
  <si>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</si>
  <si>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</si>
  <si>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</si>
  <si>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</si>
  <si>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</si>
  <si>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</si>
  <si>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</si>
  <si>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</si>
  <si>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</si>
  <si>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</si>
  <si>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</si>
  <si>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</si>
  <si>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</si>
  <si>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</si>
  <si>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</si>
  <si>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</si>
  <si>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</si>
  <si>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</si>
  <si>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</si>
  <si>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</si>
  <si>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</si>
  <si>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</si>
  <si>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</si>
  <si>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</si>
  <si>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</si>
  <si>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</si>
  <si>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</si>
  <si>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</si>
  <si>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</si>
  <si>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</si>
  <si>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</si>
  <si>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</si>
  <si>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</si>
  <si>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</si>
  <si>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</si>
  <si>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</si>
  <si>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</si>
  <si>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</si>
  <si>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</si>
  <si>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</si>
  <si>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</si>
  <si>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</si>
  <si>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</si>
  <si>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</si>
  <si>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</si>
  <si>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</si>
  <si>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</si>
  <si>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</si>
  <si>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</si>
  <si>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</si>
  <si>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</si>
  <si>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</si>
  <si>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</si>
  <si>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</si>
  <si>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</si>
  <si>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</si>
  <si>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</si>
  <si>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</si>
  <si>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</si>
  <si>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</si>
  <si>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</si>
  <si>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</si>
  <si>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</si>
  <si>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</si>
  <si>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</si>
  <si>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</si>
  <si>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</si>
  <si>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</si>
  <si>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</si>
  <si>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</si>
  <si>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</si>
  <si>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</si>
  <si>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</si>
  <si>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</si>
  <si>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</si>
  <si>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</si>
  <si>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</si>
  <si>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</si>
  <si>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</si>
  <si>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</si>
  <si>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</si>
  <si>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</si>
  <si>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</si>
  <si>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</si>
  <si>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</si>
  <si>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</si>
  <si>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</si>
  <si>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</si>
  <si>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</si>
  <si>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</si>
  <si>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</si>
  <si>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</si>
  <si>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</si>
  <si>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</si>
  <si>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</si>
  <si>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</si>
  <si>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</si>
  <si>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</si>
  <si>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</si>
  <si>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</si>
  <si>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</si>
  <si>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</si>
  <si>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</si>
  <si>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</si>
  <si>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</si>
  <si>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</si>
  <si>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</si>
  <si>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</si>
  <si>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</si>
  <si>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</si>
  <si>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</si>
  <si>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</si>
  <si>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</si>
  <si>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</si>
  <si>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</si>
  <si>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</si>
  <si>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</si>
  <si>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</si>
  <si>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</si>
  <si>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</si>
  <si>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</si>
  <si>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</si>
  <si>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</si>
  <si>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</si>
  <si>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</si>
  <si>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</si>
  <si>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</si>
  <si>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</si>
  <si>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</si>
  <si>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</si>
  <si>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</si>
  <si>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</si>
  <si>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</si>
  <si>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</si>
  <si>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</si>
  <si>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</si>
  <si>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</si>
  <si>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</si>
  <si>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</si>
  <si>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</si>
  <si>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</si>
  <si>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</si>
  <si>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</si>
  <si>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</si>
  <si>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</si>
  <si>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</si>
  <si>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</si>
  <si>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</si>
  <si>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</si>
  <si>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</si>
  <si>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</si>
  <si>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</si>
  <si>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</si>
  <si>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</si>
  <si>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</si>
  <si>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</si>
  <si>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</si>
  <si>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</si>
  <si>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</si>
  <si>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</si>
  <si>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</si>
  <si>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</si>
  <si>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</si>
  <si>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</si>
  <si>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</si>
  <si>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</si>
  <si>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</si>
  <si>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</si>
  <si>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</si>
  <si>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</si>
  <si>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</si>
  <si>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</si>
  <si>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</si>
  <si>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</si>
  <si>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</si>
  <si>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</si>
  <si>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</si>
  <si>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</si>
  <si>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</si>
  <si>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</si>
  <si>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</si>
  <si>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</si>
  <si>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JOSÉ</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</si>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</sst>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JOSÉ</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17665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17665</v>
      </c>
      <c r="F12" s="141"/>
      <c r="G12" s="139" t="str">
        <f>+A10</f>
        <v>SAN JOSÉ</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JOSÉ</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39</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39</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0.13402061855670103</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0.30199999999999999</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4.9504950495049506E-3</v>
      </c>
      <c r="E30" s="24">
        <v>0</v>
      </c>
      <c r="F30" s="24">
        <v>0</v>
      </c>
      <c r="G30" s="24">
        <v>4.2682926829268296E-2</v>
      </c>
      <c r="H30" s="25">
        <v>4.573170731707317E-2</v>
      </c>
      <c r="I30" s="25">
        <v>3.7617554858934171E-2</v>
      </c>
      <c r="J30" s="26">
        <v>0</v>
      </c>
      <c r="K30" s="26">
        <v>0</v>
      </c>
      <c r="L30" s="26">
        <v>3.3670033670033669E-3</v>
      </c>
      <c r="M30" s="27">
        <v>0.13402061855670103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54</v>
      </c>
      <c r="D39" s="39">
        <v>21</v>
      </c>
      <c r="E39" s="40">
        <v>0.3888888888888889</v>
      </c>
      <c r="F39" s="38">
        <v>68</v>
      </c>
      <c r="G39" s="39">
        <v>15</v>
      </c>
      <c r="H39" s="40">
        <v>0.22058823529411764</v>
      </c>
      <c r="I39" s="38">
        <v>38</v>
      </c>
      <c r="J39" s="39">
        <v>10</v>
      </c>
      <c r="K39" s="40">
        <v>0.26315789473684209</v>
      </c>
      <c r="L39" s="41">
        <v>53</v>
      </c>
      <c r="M39" s="42">
        <v>16</v>
      </c>
      <c r="N39" s="43">
        <v>0.30199999999999999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14</v>
      </c>
      <c r="H46" s="61">
        <v>13</v>
      </c>
      <c r="I46" s="61">
        <v>12</v>
      </c>
      <c r="J46" s="62">
        <v>0</v>
      </c>
      <c r="K46" s="62">
        <v>0</v>
      </c>
      <c r="L46" s="62">
        <v>0</v>
      </c>
      <c r="M46" s="63">
        <v>39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12</v>
      </c>
      <c r="E47" s="45">
        <v>0</v>
      </c>
      <c r="F47" s="45">
        <v>0</v>
      </c>
      <c r="G47" s="45">
        <v>0</v>
      </c>
      <c r="H47" s="64">
        <v>2</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12</v>
      </c>
      <c r="E48" s="68">
        <f t="shared" si="0"/>
        <v>0</v>
      </c>
      <c r="F48" s="68">
        <f t="shared" si="0"/>
        <v>0</v>
      </c>
      <c r="G48" s="68">
        <f t="shared" si="0"/>
        <v>14</v>
      </c>
      <c r="H48" s="69">
        <f t="shared" si="0"/>
        <v>15</v>
      </c>
      <c r="I48" s="69">
        <f t="shared" si="0"/>
        <v>12</v>
      </c>
      <c r="J48" s="70">
        <f t="shared" si="0"/>
        <v>0</v>
      </c>
      <c r="K48" s="70">
        <f t="shared" si="0"/>
        <v>0</v>
      </c>
      <c r="L48" s="70">
        <f t="shared" si="0"/>
        <v>1</v>
      </c>
      <c r="M48" s="71">
        <f>+SUM(M46:M47)</f>
        <v>39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14</v>
      </c>
      <c r="H53" s="61">
        <v>15</v>
      </c>
      <c r="I53" s="61">
        <v>12</v>
      </c>
      <c r="J53" s="62">
        <v>0</v>
      </c>
      <c r="K53" s="62">
        <v>0</v>
      </c>
      <c r="L53" s="62">
        <v>1</v>
      </c>
      <c r="M53" s="63">
        <v>39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12</v>
      </c>
      <c r="E55" s="68">
        <f t="shared" si="1"/>
        <v>0</v>
      </c>
      <c r="F55" s="68">
        <f t="shared" si="1"/>
        <v>0</v>
      </c>
      <c r="G55" s="68">
        <f t="shared" si="1"/>
        <v>14</v>
      </c>
      <c r="H55" s="69">
        <f t="shared" si="1"/>
        <v>15</v>
      </c>
      <c r="I55" s="69">
        <f t="shared" si="1"/>
        <v>12</v>
      </c>
      <c r="J55" s="70">
        <f t="shared" si="1"/>
        <v>0</v>
      </c>
      <c r="K55" s="70">
        <f t="shared" si="1"/>
        <v>0</v>
      </c>
      <c r="L55" s="70">
        <f t="shared" si="1"/>
        <v>1</v>
      </c>
      <c r="M55" s="71">
        <f t="shared" si="1"/>
        <v>39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39</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14</v>
      </c>
      <c r="H62" s="78">
        <v>15</v>
      </c>
      <c r="I62" s="78">
        <v>12</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12</v>
      </c>
      <c r="E66" s="81">
        <f t="shared" si="2"/>
        <v>0</v>
      </c>
      <c r="F66" s="81">
        <f t="shared" si="2"/>
        <v>0</v>
      </c>
      <c r="G66" s="81">
        <f t="shared" si="2"/>
        <v>14</v>
      </c>
      <c r="H66" s="82">
        <f t="shared" si="2"/>
        <v>15</v>
      </c>
      <c r="I66" s="82">
        <f t="shared" si="2"/>
        <v>12</v>
      </c>
      <c r="J66" s="83">
        <f t="shared" si="2"/>
        <v>0</v>
      </c>
      <c r="K66" s="70">
        <f t="shared" si="2"/>
        <v>0</v>
      </c>
      <c r="L66" s="70">
        <f t="shared" si="2"/>
        <v>1</v>
      </c>
      <c r="M66" s="71">
        <f t="shared" si="2"/>
        <v>39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14</v>
      </c>
      <c r="H76" s="78">
        <v>15</v>
      </c>
      <c r="I76" s="78">
        <v>12</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10</v>
      </c>
      <c r="E77" s="77">
        <v>0</v>
      </c>
      <c r="F77" s="77">
        <v>0</v>
      </c>
      <c r="G77" s="77">
        <v>0</v>
      </c>
      <c r="H77" s="78">
        <v>0</v>
      </c>
      <c r="I77" s="78">
        <v>0</v>
      </c>
      <c r="J77" s="79">
        <v>0</v>
      </c>
      <c r="K77" s="65">
        <v>0</v>
      </c>
      <c r="L77" s="65">
        <v>0</v>
      </c>
      <c r="M77" s="66">
        <v>39</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12</v>
      </c>
      <c r="E80" s="81">
        <f t="shared" si="3"/>
        <v>0</v>
      </c>
      <c r="F80" s="81">
        <f t="shared" si="3"/>
        <v>0</v>
      </c>
      <c r="G80" s="81">
        <f t="shared" si="3"/>
        <v>14</v>
      </c>
      <c r="H80" s="82">
        <f t="shared" si="3"/>
        <v>15</v>
      </c>
      <c r="I80" s="82">
        <f t="shared" si="3"/>
        <v>12</v>
      </c>
      <c r="J80" s="83">
        <f t="shared" si="3"/>
        <v>0</v>
      </c>
      <c r="K80" s="70">
        <f t="shared" si="3"/>
        <v>0</v>
      </c>
      <c r="L80" s="70">
        <f t="shared" si="3"/>
        <v>1</v>
      </c>
      <c r="M80" s="71">
        <f t="shared" si="3"/>
        <v>39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15</v>
      </c>
      <c r="F89" s="79">
        <v>12</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24</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15</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15</v>
      </c>
      <c r="F96" s="83">
        <f t="shared" si="4"/>
        <v>12</v>
      </c>
      <c r="G96" s="83">
        <f t="shared" si="4"/>
        <v>0</v>
      </c>
      <c r="H96" s="70">
        <f t="shared" si="4"/>
        <v>0</v>
      </c>
      <c r="I96" s="70">
        <f t="shared" si="4"/>
        <v>1</v>
      </c>
      <c r="J96" s="71">
        <f t="shared" si="4"/>
        <v>39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39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12</v>
      </c>
      <c r="E103" s="77">
        <v>0</v>
      </c>
      <c r="F103" s="77">
        <v>0</v>
      </c>
      <c r="G103" s="77">
        <v>14</v>
      </c>
      <c r="H103" s="78">
        <v>15</v>
      </c>
      <c r="I103" s="78">
        <v>12</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12</v>
      </c>
      <c r="E107" s="81">
        <f t="shared" si="5"/>
        <v>0</v>
      </c>
      <c r="F107" s="81">
        <f t="shared" si="5"/>
        <v>0</v>
      </c>
      <c r="G107" s="81">
        <f t="shared" si="5"/>
        <v>14</v>
      </c>
      <c r="H107" s="82">
        <f t="shared" si="5"/>
        <v>15</v>
      </c>
      <c r="I107" s="82">
        <f t="shared" si="5"/>
        <v>12</v>
      </c>
      <c r="J107" s="82">
        <f t="shared" si="5"/>
        <v>0</v>
      </c>
      <c r="K107" s="70">
        <f t="shared" si="5"/>
        <v>0</v>
      </c>
      <c r="L107" s="70">
        <f t="shared" si="5"/>
        <v>1</v>
      </c>
      <c r="M107" s="71">
        <f t="shared" si="5"/>
        <v>39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3</v>
      </c>
      <c r="E113" s="108">
        <v>0</v>
      </c>
      <c r="F113" s="108">
        <v>0</v>
      </c>
      <c r="G113" s="108">
        <v>6</v>
      </c>
      <c r="H113" s="109">
        <v>7</v>
      </c>
      <c r="I113" s="109">
        <v>5</v>
      </c>
      <c r="J113" s="97">
        <v>0</v>
      </c>
      <c r="K113" s="97">
        <v>0</v>
      </c>
      <c r="L113" s="97">
        <v>0</v>
      </c>
      <c r="M113" s="98">
        <v>22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9</v>
      </c>
      <c r="E114" s="77">
        <v>0</v>
      </c>
      <c r="F114" s="77">
        <v>0</v>
      </c>
      <c r="G114" s="77">
        <v>8</v>
      </c>
      <c r="H114" s="78">
        <v>8</v>
      </c>
      <c r="I114" s="78">
        <v>7</v>
      </c>
      <c r="J114" s="78">
        <v>0</v>
      </c>
      <c r="K114" s="65">
        <v>0</v>
      </c>
      <c r="L114" s="65">
        <v>1</v>
      </c>
      <c r="M114" s="66">
        <v>17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12</v>
      </c>
      <c r="E116" s="81">
        <f t="shared" si="6"/>
        <v>0</v>
      </c>
      <c r="F116" s="81">
        <f t="shared" si="6"/>
        <v>0</v>
      </c>
      <c r="G116" s="81">
        <f t="shared" si="6"/>
        <v>14</v>
      </c>
      <c r="H116" s="82">
        <f t="shared" si="6"/>
        <v>15</v>
      </c>
      <c r="I116" s="82">
        <f t="shared" si="6"/>
        <v>12</v>
      </c>
      <c r="J116" s="82">
        <f t="shared" si="6"/>
        <v>0</v>
      </c>
      <c r="K116" s="70">
        <f t="shared" si="6"/>
        <v>0</v>
      </c>
      <c r="L116" s="70">
        <f t="shared" si="6"/>
        <v>1</v>
      </c>
      <c r="M116" s="71">
        <f t="shared" si="6"/>
        <v>39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39</v>
      </c>
      <c r="D121" s="112">
        <v>39</v>
      </c>
      <c r="E121" s="113">
        <f>+IF(OR(C121=0,C121="-"),"",(D121/C121))</f>
        <v>1</v>
      </c>
      <c r="F121" s="137"/>
      <c r="G121" s="238" t="s">
        <v>49</v>
      </c>
      <c r="H121" s="240"/>
      <c r="I121" s="114">
        <v>2</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39</v>
      </c>
      <c r="D127" s="118">
        <f>+SUM(D121:D126)</f>
        <v>39</v>
      </c>
      <c r="E127" s="119">
        <f t="shared" ref="E127" si="9">+IF(C127=0,"",(D127/C127))</f>
        <v>1</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39</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v>
      </c>
      <c r="E134" s="77">
        <v>0</v>
      </c>
      <c r="F134" s="77">
        <v>1</v>
      </c>
      <c r="G134" s="78">
        <v>13</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v>
      </c>
      <c r="E138" s="81">
        <f t="shared" si="10"/>
        <v>0</v>
      </c>
      <c r="F138" s="81">
        <f t="shared" si="10"/>
        <v>1</v>
      </c>
      <c r="G138" s="82">
        <f t="shared" si="10"/>
        <v>13</v>
      </c>
      <c r="H138" s="82">
        <f t="shared" si="10"/>
        <v>0</v>
      </c>
      <c r="I138" s="83">
        <f t="shared" si="10"/>
        <v>0</v>
      </c>
      <c r="J138" s="82">
        <f>+SUM(J132:J137)</f>
        <v>0</v>
      </c>
      <c r="K138" s="82">
        <f t="shared" ref="K138" si="11">+SUM(K132:K137)</f>
        <v>0</v>
      </c>
      <c r="L138" s="127">
        <f>+SUM(L132:L137)</f>
        <v>1</v>
      </c>
      <c r="M138" s="128">
        <f>+SUM(M132:M137)</f>
        <v>39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17</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1</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0</v>
      </c>
      <c r="F150" s="81">
        <f t="shared" si="12"/>
        <v>0</v>
      </c>
      <c r="G150" s="82">
        <f t="shared" si="12"/>
        <v>17</v>
      </c>
      <c r="H150" s="82">
        <f t="shared" si="12"/>
        <v>1</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1112</v>
      </c>
      <c r="C155" s="130">
        <f>+IFERROR((VLOOKUP(A155,Hoja2!$A$2:$I$1444,4,FALSE)),"")</f>
        <v>1112</v>
      </c>
      <c r="D155" s="169" t="str">
        <f>+IFERROR((VLOOKUP(A155,Hoja2!$A$2:$I$1444,5,FALSE)),"")</f>
        <v>UNIVERSIDAD DE CALDAS</v>
      </c>
      <c r="E155" s="169"/>
      <c r="F155" s="169"/>
      <c r="G155" s="170"/>
      <c r="H155" s="130" t="str">
        <f>+IFERROR((VLOOKUP(A155,Hoja2!$A$2:$I$1444,6,FALSE)),"")</f>
        <v>Caldas</v>
      </c>
      <c r="I155" s="130" t="str">
        <f>+IFERROR((VLOOKUP(A155,Hoja2!$A$2:$I$1444,7,FALSE)),"")</f>
        <v>Oficial</v>
      </c>
      <c r="J155" s="249" t="str">
        <f>+IFERROR((VLOOKUP(A155,Hoja2!$A$2:$I$1444,8,FALSE)),"")</f>
        <v>Universidad</v>
      </c>
      <c r="K155" s="250"/>
      <c r="L155" s="131">
        <f>+IFERROR((VLOOKUP(A155,Hoja2!$A$2:$I$1444,9,FALSE)),"")</f>
        <v>39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vaSXEbT+U5UUN7+CtFEkwsrMkkeZhC53W/voSIDXrX+nx2xTb9CClWMJiA5MG80yNO1Mh/kwikdRzLDCOqd/Q==" saltValue="ixmCHm3NQYoEBqLDZuB2U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