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50E2C64-EAE3-4281-81AB-C6DEE4592EE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<sst xmlns="http://schemas.openxmlformats.org/spreadsheetml/2006/main" count="22315" uniqueCount="444">
  <si>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</si>
  <si>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</si>
  <si>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</si>
  <si>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</si>
  <si>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</si>
  <si>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</si>
  <si>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</si>
  <si>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</si>
  <si>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</si>
  <si>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</si>
  <si>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</si>
  <si>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</si>
  <si>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</si>
  <si>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</si>
  <si>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</si>
  <si>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</si>
  <si>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</si>
  <si>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</si>
  <si>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</si>
  <si>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</si>
  <si>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</si>
  <si>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</si>
  <si>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</si>
  <si>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</si>
  <si>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</si>
  <si>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</si>
  <si>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</si>
  <si>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</si>
  <si>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</si>
  <si>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</si>
  <si>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</si>
  <si>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</si>
  <si>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</si>
  <si>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</si>
  <si>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</si>
  <si>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</si>
  <si>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</si>
  <si>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</si>
  <si>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</si>
  <si>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</si>
  <si>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</si>
  <si>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</si>
  <si>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</si>
  <si>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</si>
  <si>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</si>
  <si>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</si>
  <si>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</si>
  <si>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</si>
  <si>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</si>
  <si>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</si>
  <si>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</si>
  <si>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</si>
  <si>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</si>
  <si>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</si>
  <si>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</si>
  <si>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</si>
  <si>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</si>
  <si>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</si>
  <si>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</si>
  <si>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</si>
  <si>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</si>
  <si>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</si>
  <si>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</si>
  <si>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</si>
  <si>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</si>
  <si>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</si>
  <si>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</si>
  <si>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</si>
  <si>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</si>
  <si>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</si>
  <si>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</si>
  <si>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</si>
  <si>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</si>
  <si>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</si>
  <si>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</si>
  <si>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</si>
  <si>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</si>
  <si>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</si>
  <si>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</si>
  <si>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</si>
  <si>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</si>
  <si>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</si>
  <si>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</si>
  <si>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</si>
  <si>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</si>
  <si>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</si>
  <si>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</si>
  <si>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</si>
  <si>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</si>
  <si>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</si>
  <si>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</si>
  <si>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</si>
  <si>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</si>
  <si>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</si>
  <si>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</si>
  <si>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</si>
  <si>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</si>
  <si>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</si>
  <si>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</si>
  <si>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</si>
  <si>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</si>
  <si>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</si>
  <si>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</si>
  <si>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</si>
  <si>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</si>
  <si>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</si>
  <si>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</si>
  <si>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</si>
  <si>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</si>
  <si>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</si>
  <si>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</si>
  <si>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</si>
  <si>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</si>
  <si>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</si>
  <si>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</si>
  <si>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</si>
  <si>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</si>
  <si>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</si>
  <si>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</si>
  <si>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</si>
  <si>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</si>
  <si>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</si>
  <si>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</si>
  <si>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</si>
  <si>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</si>
  <si>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</si>
  <si>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</si>
  <si>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</si>
  <si>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</si>
  <si>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</si>
  <si>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</si>
  <si>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</si>
  <si>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</si>
  <si>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</si>
  <si>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</si>
  <si>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</si>
  <si>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</si>
  <si>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</si>
  <si>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</si>
  <si>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</si>
  <si>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</si>
  <si>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</si>
  <si>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</si>
  <si>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</si>
  <si>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</si>
  <si>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</si>
  <si>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</si>
  <si>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</si>
  <si>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</si>
  <si>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</si>
  <si>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</si>
  <si>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</si>
  <si>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</si>
  <si>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</si>
  <si>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</si>
  <si>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</si>
  <si>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</si>
  <si>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</si>
  <si>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</si>
  <si>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</si>
  <si>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</si>
  <si>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</si>
  <si>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</si>
  <si>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</si>
  <si>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</si>
  <si>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</si>
  <si>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</si>
  <si>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</si>
  <si>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</si>
  <si>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</si>
  <si>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</si>
  <si>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</si>
  <si>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</si>
  <si>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</si>
  <si>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</si>
  <si>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</si>
  <si>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</si>
  <si>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</si>
  <si>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</si>
  <si>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</si>
  <si>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</si>
  <si>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</si>
  <si>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</si>
  <si>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</si>
  <si>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</si>
  <si>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</si>
  <si>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</si>
  <si>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</si>
  <si>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</si>
  <si>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</si>
  <si>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</si>
  <si>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</si>
  <si>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</si>
  <si>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</si>
  <si>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</si>
  <si>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</si>
  <si>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</si>
  <si>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</si>
  <si>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</si>
  <si>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</si>
  <si>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</si>
  <si>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</si>
  <si>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</si>
  <si>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</si>
  <si>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</si>
  <si>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</si>
  <si>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</si>
  <si>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</si>
  <si>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</si>
  <si>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</si>
  <si>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</si>
  <si>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</si>
  <si>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</si>
  <si>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</si>
  <si>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</si>
  <si>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</si>
  <si>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</si>
  <si>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</si>
  <si>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</si>
  <si>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</si>
  <si>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</si>
  <si>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</si>
  <si>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</si>
  <si>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</si>
  <si>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</si>
  <si>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</si>
  <si>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</si>
  <si>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</si>
  <si>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</si>
  <si>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</si>
  <si>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</si>
  <si>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</si>
  <si>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</si>
  <si>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</si>
  <si>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</si>
  <si>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</si>
  <si>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</si>
  <si>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</si>
  <si>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</si>
  <si>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</si>
  <si>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</si>
  <si>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</si>
  <si>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</si>
  <si>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</si>
  <si>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</si>
  <si>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</si>
  <si>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</si>
  <si>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</si>
  <si>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</si>
  <si>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</si>
  <si>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</si>
  <si>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</si>
  <si>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</si>
  <si>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</si>
  <si>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</si>
  <si>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</si>
  <si>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</si>
  <si>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</si>
  <si>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</si>
  <si>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</si>
  <si>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</si>
  <si>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</si>
  <si>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</si>
  <si>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</si>
  <si>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</si>
  <si>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</si>
  <si>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</si>
  <si>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</si>
  <si>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</si>
  <si>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</si>
  <si>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</si>
  <si>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</si>
  <si>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</si>
  <si>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</si>
  <si>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</si>
  <si>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</si>
  <si>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</si>
  <si>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</si>
  <si>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</si>
  <si>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</si>
  <si>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</si>
  <si>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</si>
  <si>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</si>
  <si>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</si>
  <si>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</si>
  <si>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</si>
  <si>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</si>
  <si>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</si>
  <si>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</si>
  <si>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</si>
  <si>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</si>
  <si>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</si>
  <si>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</si>
  <si>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</si>
  <si>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</si>
  <si>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</si>
  <si>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</si>
  <si>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</si>
  <si>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</si>
  <si>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</si>
  <si>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</si>
  <si>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</si>
  <si>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</si>
  <si>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</si>
  <si>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</si>
  <si>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</si>
  <si>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</si>
  <si>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</si>
  <si>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</si>
  <si>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</si>
  <si>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</si>
  <si>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</si>
  <si>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</si>
  <si>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</si>
  <si>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</si>
  <si>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</si>
  <si>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</si>
  <si>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</si>
  <si>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</si>
  <si>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</si>
  <si>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</si>
  <si>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</si>
  <si>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</si>
  <si>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</si>
  <si>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</si>
  <si>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</si>
  <si>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</si>
  <si>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</si>
  <si>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</si>
  <si>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</si>
  <si>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</si>
  <si>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</si>
  <si>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</si>
  <si>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</si>
  <si>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</si>
  <si>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</si>
  <si>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</si>
  <si>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</si>
  <si>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</si>
  <si>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</si>
  <si>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</si>
  <si>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</si>
  <si>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</si>
  <si>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</si>
  <si>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</si>
  <si>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</si>
  <si>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</si>
  <si>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</si>
  <si>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</si>
  <si>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</si>
  <si>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</si>
  <si>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</si>
  <si>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</si>
  <si>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</si>
  <si>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</si>
  <si>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</si>
  <si>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</si>
  <si>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</si>
  <si>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</si>
  <si>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</si>
  <si>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</si>
  <si>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</si>
  <si>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</si>
  <si>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</si>
  <si>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</si>
  <si>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</si>
  <si>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</si>
  <si>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</si>
  <si>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</si>
  <si>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</si>
  <si>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</si>
  <si>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</si>
  <si>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</si>
  <si>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</si>
  <si>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</si>
  <si>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</si>
  <si>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</si>
  <si>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</si>
  <si>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</si>
  <si>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</si>
  <si>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</si>
  <si>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</si>
  <si>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</si>
  <si>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</si>
  <si>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</si>
  <si>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</si>
  <si>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</si>
  <si>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</si>
  <si>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</si>
  <si>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</si>
  <si>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</si>
  <si>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</si>
  <si>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</si>
  <si>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</si>
  <si>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</si>
  <si>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</si>
  <si>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</si>
  <si>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</si>
  <si>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</si>
  <si>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</si>
  <si>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</si>
  <si>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</si>
  <si>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</si>
  <si>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</si>
  <si>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</si>
  <si>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</si>
  <si>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</si>
  <si>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</si>
  <si>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</si>
  <si>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</si>
  <si>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</si>
  <si>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</si>
  <si>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</si>
  <si>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</si>
  <si>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</si>
  <si>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</si>
  <si>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</si>
  <si>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</si>
  <si>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</si>
  <si>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</si>
  <si>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</si>
  <si>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</si>
  <si>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</si>
  <si>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</si>
  <si>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</si>
  <si>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</si>
  <si>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</si>
  <si>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</si>
  <si>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</si>
  <si>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</si>
  <si>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</si>
  <si>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</si>
  <si>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</si>
  <si>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</si>
  <si>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</si>
  <si>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</si>
  <si>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</si>
  <si>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</si>
  <si>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</si>
  <si>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</si>
  <si>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</si>
  <si>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</si>
  <si>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JOSÉ DEL GUAVIARE</t>
  </si>
  <si>
    <t>GUAVIARE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</si>
</sst>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JOSÉ DEL GUAVIARE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95</v>
      </c>
      <c r="C10" s="138" t="s">
        <v>443</v>
      </c>
      <c r="D10" s="138">
        <v>95001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95</v>
      </c>
      <c r="B12" s="140"/>
      <c r="C12" s="139" t="str">
        <f>+C10</f>
        <v>GUAVIARE</v>
      </c>
      <c r="D12" s="141"/>
      <c r="E12" s="139">
        <f>+D10</f>
        <v>95001</v>
      </c>
      <c r="F12" s="141"/>
      <c r="G12" s="139" t="str">
        <f>+A10</f>
        <v>SAN JOSÉ DEL GUAVIARE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JOSÉ DEL GUAVIARE</v>
      </c>
      <c r="H17" s="209" t="str">
        <f>+C12</f>
        <v>GUAVIARE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2594</v>
      </c>
      <c r="H20" s="4">
        <f>+SUM(H21:H22)</f>
        <v>2594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2545</v>
      </c>
      <c r="H21" s="7">
        <v>2545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49</v>
      </c>
      <c r="H22" s="10">
        <v>49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0.42247675962815406</v>
      </c>
      <c r="H23" s="13">
        <f>+M31</f>
        <v>0.26942621215329238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0.50900000000000001</v>
      </c>
      <c r="H24" s="16">
        <f>+N40</f>
        <v>0.453416149068323</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0.35994102780117943</v>
      </c>
      <c r="D30" s="24">
        <v>0.44344813531689425</v>
      </c>
      <c r="E30" s="24">
        <v>0.4077593032462391</v>
      </c>
      <c r="F30" s="24">
        <v>0.40276444615089269</v>
      </c>
      <c r="G30" s="24">
        <v>0.41373406886056685</v>
      </c>
      <c r="H30" s="25">
        <v>0.381622823267877</v>
      </c>
      <c r="I30" s="25">
        <v>0.37797936677339028</v>
      </c>
      <c r="J30" s="26">
        <v>0.3871758934828311</v>
      </c>
      <c r="K30" s="26">
        <v>0.38668725338823123</v>
      </c>
      <c r="L30" s="26">
        <v>0.37957188606101466</v>
      </c>
      <c r="M30" s="27">
        <v>0.42247675962815406</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0.25094896668072542</v>
      </c>
      <c r="D31" s="29">
        <v>0.29430850344734349</v>
      </c>
      <c r="E31" s="29">
        <v>0.26984542834686925</v>
      </c>
      <c r="F31" s="29">
        <v>0.26550240445456846</v>
      </c>
      <c r="G31" s="29">
        <v>0.26782415958625783</v>
      </c>
      <c r="H31" s="30">
        <v>0.2473880148913174</v>
      </c>
      <c r="I31" s="30">
        <v>0.24285714285714285</v>
      </c>
      <c r="J31" s="31">
        <v>0.24736959928363556</v>
      </c>
      <c r="K31" s="31">
        <v>0.24704077159140728</v>
      </c>
      <c r="L31" s="31">
        <v>0.24220262422026242</v>
      </c>
      <c r="M31" s="32">
        <v>0.26942621215329238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503</v>
      </c>
      <c r="D39" s="39">
        <v>248</v>
      </c>
      <c r="E39" s="40">
        <v>0.49304174950298213</v>
      </c>
      <c r="F39" s="38">
        <v>526</v>
      </c>
      <c r="G39" s="39">
        <v>299</v>
      </c>
      <c r="H39" s="40">
        <v>0.5684410646387833</v>
      </c>
      <c r="I39" s="38">
        <v>502</v>
      </c>
      <c r="J39" s="39">
        <v>268</v>
      </c>
      <c r="K39" s="40">
        <v>0.53386454183266929</v>
      </c>
      <c r="L39" s="41">
        <v>591</v>
      </c>
      <c r="M39" s="42">
        <v>301</v>
      </c>
      <c r="N39" s="43">
        <v>0.50900000000000001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672</v>
      </c>
      <c r="D40" s="45">
        <v>295</v>
      </c>
      <c r="E40" s="46">
        <v>0.43898809523809523</v>
      </c>
      <c r="F40" s="44">
        <v>729</v>
      </c>
      <c r="G40" s="45">
        <v>379</v>
      </c>
      <c r="H40" s="46">
        <v>0.51989026063100141</v>
      </c>
      <c r="I40" s="44">
        <v>733</v>
      </c>
      <c r="J40" s="45">
        <v>356</v>
      </c>
      <c r="K40" s="46">
        <v>0.48567530695770805</v>
      </c>
      <c r="L40" s="47">
        <v>805</v>
      </c>
      <c r="M40" s="45">
        <v>365</v>
      </c>
      <c r="N40" s="46">
        <v>0.453416149068323</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1695</v>
      </c>
      <c r="D46" s="60">
        <v>2106</v>
      </c>
      <c r="E46" s="60">
        <v>2006</v>
      </c>
      <c r="F46" s="60">
        <v>2005</v>
      </c>
      <c r="G46" s="60">
        <v>2073</v>
      </c>
      <c r="H46" s="61">
        <v>1996</v>
      </c>
      <c r="I46" s="61">
        <v>2128</v>
      </c>
      <c r="J46" s="62">
        <v>2154</v>
      </c>
      <c r="K46" s="62">
        <v>2158</v>
      </c>
      <c r="L46" s="62">
        <v>2214</v>
      </c>
      <c r="M46" s="63">
        <v>2552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53</v>
      </c>
      <c r="D47" s="45">
        <v>82</v>
      </c>
      <c r="E47" s="45">
        <v>106</v>
      </c>
      <c r="F47" s="45">
        <v>133</v>
      </c>
      <c r="G47" s="45">
        <v>135</v>
      </c>
      <c r="H47" s="64">
        <v>125</v>
      </c>
      <c r="I47" s="64">
        <v>3</v>
      </c>
      <c r="J47" s="65">
        <v>109</v>
      </c>
      <c r="K47" s="65">
        <v>110</v>
      </c>
      <c r="L47" s="65">
        <v>71</v>
      </c>
      <c r="M47" s="66">
        <v>42</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1748</v>
      </c>
      <c r="D48" s="68">
        <f t="shared" ref="D48:L48" si="0">+SUM(D46:D47)</f>
        <v>2188</v>
      </c>
      <c r="E48" s="68">
        <f t="shared" si="0"/>
        <v>2112</v>
      </c>
      <c r="F48" s="68">
        <f t="shared" si="0"/>
        <v>2138</v>
      </c>
      <c r="G48" s="68">
        <f t="shared" si="0"/>
        <v>2208</v>
      </c>
      <c r="H48" s="69">
        <f t="shared" si="0"/>
        <v>2121</v>
      </c>
      <c r="I48" s="69">
        <f t="shared" si="0"/>
        <v>2131</v>
      </c>
      <c r="J48" s="70">
        <f t="shared" si="0"/>
        <v>2263</v>
      </c>
      <c r="K48" s="70">
        <f t="shared" si="0"/>
        <v>2268</v>
      </c>
      <c r="L48" s="70">
        <f t="shared" si="0"/>
        <v>2285</v>
      </c>
      <c r="M48" s="71">
        <f>+SUM(M46:M47)</f>
        <v>2594</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1709</v>
      </c>
      <c r="D53" s="60">
        <v>2176</v>
      </c>
      <c r="E53" s="60">
        <v>2060</v>
      </c>
      <c r="F53" s="60">
        <v>2098</v>
      </c>
      <c r="G53" s="60">
        <v>2175</v>
      </c>
      <c r="H53" s="61">
        <v>2060</v>
      </c>
      <c r="I53" s="61">
        <v>2125</v>
      </c>
      <c r="J53" s="62">
        <v>2210</v>
      </c>
      <c r="K53" s="62">
        <v>2254</v>
      </c>
      <c r="L53" s="62">
        <v>2252</v>
      </c>
      <c r="M53" s="63">
        <v>2545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39</v>
      </c>
      <c r="D54" s="45">
        <v>12</v>
      </c>
      <c r="E54" s="45">
        <v>52</v>
      </c>
      <c r="F54" s="45">
        <v>40</v>
      </c>
      <c r="G54" s="45">
        <v>33</v>
      </c>
      <c r="H54" s="64">
        <v>61</v>
      </c>
      <c r="I54" s="64">
        <v>6</v>
      </c>
      <c r="J54" s="65">
        <v>53</v>
      </c>
      <c r="K54" s="65">
        <v>14</v>
      </c>
      <c r="L54" s="65">
        <v>33</v>
      </c>
      <c r="M54" s="66">
        <v>49</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1748</v>
      </c>
      <c r="D55" s="68">
        <f t="shared" ref="D55:M55" si="1">+SUM(D53:D54)</f>
        <v>2188</v>
      </c>
      <c r="E55" s="68">
        <f t="shared" si="1"/>
        <v>2112</v>
      </c>
      <c r="F55" s="68">
        <f t="shared" si="1"/>
        <v>2138</v>
      </c>
      <c r="G55" s="68">
        <f t="shared" si="1"/>
        <v>2208</v>
      </c>
      <c r="H55" s="69">
        <f t="shared" si="1"/>
        <v>2121</v>
      </c>
      <c r="I55" s="69">
        <f t="shared" si="1"/>
        <v>2131</v>
      </c>
      <c r="J55" s="70">
        <f t="shared" si="1"/>
        <v>2263</v>
      </c>
      <c r="K55" s="70">
        <f t="shared" si="1"/>
        <v>2268</v>
      </c>
      <c r="L55" s="70">
        <f t="shared" si="1"/>
        <v>2285</v>
      </c>
      <c r="M55" s="71">
        <f t="shared" si="1"/>
        <v>2594</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2</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1322</v>
      </c>
      <c r="D61" s="77">
        <v>1732</v>
      </c>
      <c r="E61" s="77">
        <v>1525</v>
      </c>
      <c r="F61" s="77">
        <v>1534</v>
      </c>
      <c r="G61" s="77">
        <v>1532</v>
      </c>
      <c r="H61" s="78">
        <v>1462</v>
      </c>
      <c r="I61" s="78">
        <v>1476</v>
      </c>
      <c r="J61" s="79">
        <v>1227</v>
      </c>
      <c r="K61" s="65">
        <v>1147</v>
      </c>
      <c r="L61" s="65">
        <v>981</v>
      </c>
      <c r="M61" s="66">
        <v>998</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387</v>
      </c>
      <c r="D62" s="77">
        <v>444</v>
      </c>
      <c r="E62" s="77">
        <v>535</v>
      </c>
      <c r="F62" s="77">
        <v>564</v>
      </c>
      <c r="G62" s="77">
        <v>643</v>
      </c>
      <c r="H62" s="78">
        <v>596</v>
      </c>
      <c r="I62" s="78">
        <v>648</v>
      </c>
      <c r="J62" s="79">
        <v>983</v>
      </c>
      <c r="K62" s="65">
        <v>1107</v>
      </c>
      <c r="L62" s="65">
        <v>1271</v>
      </c>
      <c r="M62" s="66">
        <v>1547</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39</v>
      </c>
      <c r="D63" s="77">
        <v>12</v>
      </c>
      <c r="E63" s="77">
        <v>49</v>
      </c>
      <c r="F63" s="77">
        <v>39</v>
      </c>
      <c r="G63" s="77">
        <v>32</v>
      </c>
      <c r="H63" s="78">
        <v>60</v>
      </c>
      <c r="I63" s="78">
        <v>6</v>
      </c>
      <c r="J63" s="79">
        <v>43</v>
      </c>
      <c r="K63" s="65">
        <v>9</v>
      </c>
      <c r="L63" s="65">
        <v>20</v>
      </c>
      <c r="M63" s="66">
        <v>34</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3</v>
      </c>
      <c r="F64" s="77">
        <v>1</v>
      </c>
      <c r="G64" s="77">
        <v>1</v>
      </c>
      <c r="H64" s="78">
        <v>1</v>
      </c>
      <c r="I64" s="78">
        <v>0</v>
      </c>
      <c r="J64" s="79">
        <v>10</v>
      </c>
      <c r="K64" s="65">
        <v>5</v>
      </c>
      <c r="L64" s="65">
        <v>13</v>
      </c>
      <c r="M64" s="66">
        <v>15</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1748</v>
      </c>
      <c r="D66" s="81">
        <f t="shared" ref="D66:M66" si="2">+SUM(D60:D65)</f>
        <v>2188</v>
      </c>
      <c r="E66" s="81">
        <f t="shared" si="2"/>
        <v>2112</v>
      </c>
      <c r="F66" s="81">
        <f t="shared" si="2"/>
        <v>2138</v>
      </c>
      <c r="G66" s="81">
        <f t="shared" si="2"/>
        <v>2208</v>
      </c>
      <c r="H66" s="82">
        <f t="shared" si="2"/>
        <v>2121</v>
      </c>
      <c r="I66" s="82">
        <f t="shared" si="2"/>
        <v>2131</v>
      </c>
      <c r="J66" s="83">
        <f t="shared" si="2"/>
        <v>2263</v>
      </c>
      <c r="K66" s="70">
        <f t="shared" si="2"/>
        <v>2268</v>
      </c>
      <c r="L66" s="70">
        <f t="shared" si="2"/>
        <v>2285</v>
      </c>
      <c r="M66" s="71">
        <f t="shared" si="2"/>
        <v>2594</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91</v>
      </c>
      <c r="D71" s="73">
        <v>155</v>
      </c>
      <c r="E71" s="73">
        <v>184</v>
      </c>
      <c r="F71" s="73">
        <v>172</v>
      </c>
      <c r="G71" s="73">
        <v>168</v>
      </c>
      <c r="H71" s="74">
        <v>132</v>
      </c>
      <c r="I71" s="74">
        <v>205</v>
      </c>
      <c r="J71" s="75">
        <v>263</v>
      </c>
      <c r="K71" s="62">
        <v>206</v>
      </c>
      <c r="L71" s="62">
        <v>309</v>
      </c>
      <c r="M71" s="63">
        <v>280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1</v>
      </c>
      <c r="F72" s="77">
        <v>3</v>
      </c>
      <c r="G72" s="77">
        <v>5</v>
      </c>
      <c r="H72" s="78">
        <v>5</v>
      </c>
      <c r="I72" s="78">
        <v>41</v>
      </c>
      <c r="J72" s="79">
        <v>67</v>
      </c>
      <c r="K72" s="65">
        <v>64</v>
      </c>
      <c r="L72" s="65">
        <v>45</v>
      </c>
      <c r="M72" s="66">
        <v>25</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10</v>
      </c>
      <c r="D73" s="77">
        <v>27</v>
      </c>
      <c r="E73" s="77">
        <v>20</v>
      </c>
      <c r="F73" s="77">
        <v>37</v>
      </c>
      <c r="G73" s="77">
        <v>29</v>
      </c>
      <c r="H73" s="78">
        <v>42</v>
      </c>
      <c r="I73" s="78">
        <v>51</v>
      </c>
      <c r="J73" s="79">
        <v>90</v>
      </c>
      <c r="K73" s="65">
        <v>106</v>
      </c>
      <c r="L73" s="65">
        <v>141</v>
      </c>
      <c r="M73" s="66">
        <v>185</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88</v>
      </c>
      <c r="D74" s="77">
        <v>25</v>
      </c>
      <c r="E74" s="77">
        <v>1</v>
      </c>
      <c r="F74" s="77">
        <v>109</v>
      </c>
      <c r="G74" s="77">
        <v>119</v>
      </c>
      <c r="H74" s="78">
        <v>85</v>
      </c>
      <c r="I74" s="78">
        <v>41</v>
      </c>
      <c r="J74" s="79">
        <v>16</v>
      </c>
      <c r="K74" s="65">
        <v>23</v>
      </c>
      <c r="L74" s="65">
        <v>19</v>
      </c>
      <c r="M74" s="66">
        <v>19</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296</v>
      </c>
      <c r="D75" s="77">
        <v>279</v>
      </c>
      <c r="E75" s="77">
        <v>159</v>
      </c>
      <c r="F75" s="77">
        <v>163</v>
      </c>
      <c r="G75" s="77">
        <v>196</v>
      </c>
      <c r="H75" s="78">
        <v>207</v>
      </c>
      <c r="I75" s="78">
        <v>226</v>
      </c>
      <c r="J75" s="79">
        <v>251</v>
      </c>
      <c r="K75" s="65">
        <v>302</v>
      </c>
      <c r="L75" s="65">
        <v>295</v>
      </c>
      <c r="M75" s="66">
        <v>278</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574</v>
      </c>
      <c r="D76" s="77">
        <v>787</v>
      </c>
      <c r="E76" s="77">
        <v>948</v>
      </c>
      <c r="F76" s="77">
        <v>869</v>
      </c>
      <c r="G76" s="77">
        <v>968</v>
      </c>
      <c r="H76" s="78">
        <v>861</v>
      </c>
      <c r="I76" s="78">
        <v>934</v>
      </c>
      <c r="J76" s="79">
        <v>1040</v>
      </c>
      <c r="K76" s="65">
        <v>881</v>
      </c>
      <c r="L76" s="65">
        <v>771</v>
      </c>
      <c r="M76" s="66">
        <v>996</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689</v>
      </c>
      <c r="D77" s="77">
        <v>915</v>
      </c>
      <c r="E77" s="77">
        <v>799</v>
      </c>
      <c r="F77" s="77">
        <v>749</v>
      </c>
      <c r="G77" s="77">
        <v>702</v>
      </c>
      <c r="H77" s="78">
        <v>773</v>
      </c>
      <c r="I77" s="78">
        <v>633</v>
      </c>
      <c r="J77" s="79">
        <v>476</v>
      </c>
      <c r="K77" s="65">
        <v>371</v>
      </c>
      <c r="L77" s="65">
        <v>395</v>
      </c>
      <c r="M77" s="66">
        <v>660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36</v>
      </c>
      <c r="G78" s="77">
        <v>21</v>
      </c>
      <c r="H78" s="78">
        <v>16</v>
      </c>
      <c r="I78" s="78">
        <v>0</v>
      </c>
      <c r="J78" s="79">
        <v>0</v>
      </c>
      <c r="K78" s="65">
        <v>0</v>
      </c>
      <c r="L78" s="65">
        <v>0</v>
      </c>
      <c r="M78" s="66">
        <v>55</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60</v>
      </c>
      <c r="K79" s="90">
        <v>315</v>
      </c>
      <c r="L79" s="90">
        <v>310</v>
      </c>
      <c r="M79" s="91">
        <v>96</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1748</v>
      </c>
      <c r="D80" s="81">
        <f t="shared" ref="D80:M80" si="3">+SUM(D71:D79)</f>
        <v>2188</v>
      </c>
      <c r="E80" s="81">
        <f t="shared" si="3"/>
        <v>2112</v>
      </c>
      <c r="F80" s="81">
        <f t="shared" si="3"/>
        <v>2138</v>
      </c>
      <c r="G80" s="81">
        <f t="shared" si="3"/>
        <v>2208</v>
      </c>
      <c r="H80" s="82">
        <f t="shared" si="3"/>
        <v>2121</v>
      </c>
      <c r="I80" s="82">
        <f t="shared" si="3"/>
        <v>2131</v>
      </c>
      <c r="J80" s="83">
        <f t="shared" si="3"/>
        <v>2263</v>
      </c>
      <c r="K80" s="70">
        <f t="shared" si="3"/>
        <v>2268</v>
      </c>
      <c r="L80" s="70">
        <f t="shared" si="3"/>
        <v>2285</v>
      </c>
      <c r="M80" s="71">
        <f t="shared" si="3"/>
        <v>2594</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42</v>
      </c>
      <c r="F86" s="79">
        <v>51</v>
      </c>
      <c r="G86" s="79">
        <v>86</v>
      </c>
      <c r="H86" s="65">
        <v>106</v>
      </c>
      <c r="I86" s="65">
        <v>141</v>
      </c>
      <c r="J86" s="66">
        <v>185</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5</v>
      </c>
      <c r="F87" s="79">
        <v>41</v>
      </c>
      <c r="G87" s="79">
        <v>71</v>
      </c>
      <c r="H87" s="65">
        <v>65</v>
      </c>
      <c r="I87" s="65">
        <v>43</v>
      </c>
      <c r="J87" s="66">
        <v>30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261</v>
      </c>
      <c r="F88" s="79">
        <v>323</v>
      </c>
      <c r="G88" s="79">
        <v>312</v>
      </c>
      <c r="H88" s="65">
        <v>348</v>
      </c>
      <c r="I88" s="65">
        <v>349</v>
      </c>
      <c r="J88" s="66">
        <v>306</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671</v>
      </c>
      <c r="F89" s="79">
        <v>702</v>
      </c>
      <c r="G89" s="79">
        <v>848</v>
      </c>
      <c r="H89" s="65">
        <v>852</v>
      </c>
      <c r="I89" s="65">
        <v>743</v>
      </c>
      <c r="J89" s="66">
        <v>966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91</v>
      </c>
      <c r="F90" s="79">
        <v>115</v>
      </c>
      <c r="G90" s="79">
        <v>134</v>
      </c>
      <c r="H90" s="65">
        <v>158</v>
      </c>
      <c r="I90" s="65">
        <v>128</v>
      </c>
      <c r="J90" s="66">
        <v>104</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428</v>
      </c>
      <c r="F91" s="79">
        <v>325</v>
      </c>
      <c r="G91" s="79">
        <v>117</v>
      </c>
      <c r="H91" s="65">
        <v>78</v>
      </c>
      <c r="I91" s="65">
        <v>78</v>
      </c>
      <c r="J91" s="66">
        <v>80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268</v>
      </c>
      <c r="F92" s="79">
        <v>191</v>
      </c>
      <c r="G92" s="79">
        <v>213</v>
      </c>
      <c r="H92" s="65">
        <v>269</v>
      </c>
      <c r="I92" s="65">
        <v>266</v>
      </c>
      <c r="J92" s="66">
        <v>341</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135</v>
      </c>
      <c r="F93" s="79">
        <v>210</v>
      </c>
      <c r="G93" s="79">
        <v>307</v>
      </c>
      <c r="H93" s="65">
        <v>271</v>
      </c>
      <c r="I93" s="65">
        <v>451</v>
      </c>
      <c r="J93" s="66">
        <v>487</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16</v>
      </c>
      <c r="F94" s="79">
        <v>24</v>
      </c>
      <c r="G94" s="79">
        <v>33</v>
      </c>
      <c r="H94" s="65">
        <v>53</v>
      </c>
      <c r="I94" s="65">
        <v>56</v>
      </c>
      <c r="J94" s="66">
        <v>49</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204</v>
      </c>
      <c r="F95" s="79">
        <v>149</v>
      </c>
      <c r="G95" s="79">
        <v>142</v>
      </c>
      <c r="H95" s="65">
        <v>68</v>
      </c>
      <c r="I95" s="65">
        <v>30</v>
      </c>
      <c r="J95" s="66">
        <v>46</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2121</v>
      </c>
      <c r="F96" s="83">
        <f t="shared" si="4"/>
        <v>2131</v>
      </c>
      <c r="G96" s="83">
        <f t="shared" si="4"/>
        <v>2263</v>
      </c>
      <c r="H96" s="70">
        <f t="shared" si="4"/>
        <v>2268</v>
      </c>
      <c r="I96" s="70">
        <f t="shared" si="4"/>
        <v>2285</v>
      </c>
      <c r="J96" s="71">
        <f t="shared" si="4"/>
        <v>2594</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1347</v>
      </c>
      <c r="D102" s="102">
        <v>1725</v>
      </c>
      <c r="E102" s="102">
        <v>1202</v>
      </c>
      <c r="F102" s="102">
        <v>955</v>
      </c>
      <c r="G102" s="102">
        <v>931</v>
      </c>
      <c r="H102" s="103">
        <v>915</v>
      </c>
      <c r="I102" s="103">
        <v>1035</v>
      </c>
      <c r="J102" s="103">
        <v>1100</v>
      </c>
      <c r="K102" s="97">
        <v>1017</v>
      </c>
      <c r="L102" s="97">
        <v>875</v>
      </c>
      <c r="M102" s="98">
        <v>1007</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382</v>
      </c>
      <c r="D103" s="77">
        <v>434</v>
      </c>
      <c r="E103" s="77">
        <v>576</v>
      </c>
      <c r="F103" s="77">
        <v>577</v>
      </c>
      <c r="G103" s="77">
        <v>663</v>
      </c>
      <c r="H103" s="78">
        <v>556</v>
      </c>
      <c r="I103" s="78">
        <v>469</v>
      </c>
      <c r="J103" s="78">
        <v>782</v>
      </c>
      <c r="K103" s="65">
        <v>564</v>
      </c>
      <c r="L103" s="65">
        <v>522</v>
      </c>
      <c r="M103" s="66">
        <v>550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19</v>
      </c>
      <c r="D104" s="77">
        <v>29</v>
      </c>
      <c r="E104" s="77">
        <v>334</v>
      </c>
      <c r="F104" s="77">
        <v>606</v>
      </c>
      <c r="G104" s="77">
        <v>614</v>
      </c>
      <c r="H104" s="78">
        <v>650</v>
      </c>
      <c r="I104" s="78">
        <v>627</v>
      </c>
      <c r="J104" s="78">
        <v>381</v>
      </c>
      <c r="K104" s="65">
        <v>687</v>
      </c>
      <c r="L104" s="65">
        <v>888</v>
      </c>
      <c r="M104" s="66">
        <v>1037</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1748</v>
      </c>
      <c r="D107" s="81">
        <f t="shared" ref="D107:M107" si="5">+SUM(D102:D106)</f>
        <v>2188</v>
      </c>
      <c r="E107" s="81">
        <f t="shared" si="5"/>
        <v>2112</v>
      </c>
      <c r="F107" s="81">
        <f t="shared" si="5"/>
        <v>2138</v>
      </c>
      <c r="G107" s="81">
        <f t="shared" si="5"/>
        <v>2208</v>
      </c>
      <c r="H107" s="82">
        <f t="shared" si="5"/>
        <v>2121</v>
      </c>
      <c r="I107" s="82">
        <f t="shared" si="5"/>
        <v>2131</v>
      </c>
      <c r="J107" s="82">
        <f t="shared" si="5"/>
        <v>2263</v>
      </c>
      <c r="K107" s="70">
        <f t="shared" si="5"/>
        <v>2268</v>
      </c>
      <c r="L107" s="70">
        <f t="shared" si="5"/>
        <v>2285</v>
      </c>
      <c r="M107" s="71">
        <f t="shared" si="5"/>
        <v>2594</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677</v>
      </c>
      <c r="D113" s="108">
        <v>870</v>
      </c>
      <c r="E113" s="108">
        <v>887</v>
      </c>
      <c r="F113" s="108">
        <v>950</v>
      </c>
      <c r="G113" s="108">
        <v>1009</v>
      </c>
      <c r="H113" s="109">
        <v>951</v>
      </c>
      <c r="I113" s="109">
        <v>932</v>
      </c>
      <c r="J113" s="97">
        <v>888</v>
      </c>
      <c r="K113" s="97">
        <v>866</v>
      </c>
      <c r="L113" s="97">
        <v>851</v>
      </c>
      <c r="M113" s="98">
        <v>958</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1071</v>
      </c>
      <c r="D114" s="77">
        <v>1318</v>
      </c>
      <c r="E114" s="77">
        <v>1225</v>
      </c>
      <c r="F114" s="77">
        <v>1188</v>
      </c>
      <c r="G114" s="77">
        <v>1199</v>
      </c>
      <c r="H114" s="78">
        <v>1170</v>
      </c>
      <c r="I114" s="78">
        <v>1199</v>
      </c>
      <c r="J114" s="78">
        <v>1375</v>
      </c>
      <c r="K114" s="65">
        <v>1402</v>
      </c>
      <c r="L114" s="65">
        <v>1434</v>
      </c>
      <c r="M114" s="66">
        <v>1636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1748</v>
      </c>
      <c r="D116" s="81">
        <f t="shared" si="6"/>
        <v>2188</v>
      </c>
      <c r="E116" s="81">
        <f t="shared" si="6"/>
        <v>2112</v>
      </c>
      <c r="F116" s="81">
        <f t="shared" si="6"/>
        <v>2138</v>
      </c>
      <c r="G116" s="81">
        <f t="shared" si="6"/>
        <v>2208</v>
      </c>
      <c r="H116" s="82">
        <f t="shared" si="6"/>
        <v>2121</v>
      </c>
      <c r="I116" s="82">
        <f t="shared" si="6"/>
        <v>2131</v>
      </c>
      <c r="J116" s="82">
        <f t="shared" si="6"/>
        <v>2263</v>
      </c>
      <c r="K116" s="70">
        <f t="shared" si="6"/>
        <v>2268</v>
      </c>
      <c r="L116" s="70">
        <f t="shared" si="6"/>
        <v>2285</v>
      </c>
      <c r="M116" s="71">
        <f t="shared" si="6"/>
        <v>2594</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998</v>
      </c>
      <c r="D122" s="115">
        <v>52</v>
      </c>
      <c r="E122" s="116">
        <f t="shared" ref="E122:E126" si="8">+IF(OR(C122=0,C122="-"),"",(D122/C122))</f>
        <v>5.2104208416833664E-2</v>
      </c>
      <c r="F122" s="137"/>
      <c r="G122" s="241" t="s">
        <v>50</v>
      </c>
      <c r="H122" s="243"/>
      <c r="I122" s="117">
        <v>26</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1547</v>
      </c>
      <c r="D123" s="115">
        <v>1429</v>
      </c>
      <c r="E123" s="116">
        <f t="shared" si="8"/>
        <v>0.92372333548804142</v>
      </c>
      <c r="F123" s="137"/>
      <c r="G123" s="241" t="s">
        <v>51</v>
      </c>
      <c r="H123" s="243"/>
      <c r="I123" s="117">
        <v>40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34</v>
      </c>
      <c r="D124" s="115">
        <v>23</v>
      </c>
      <c r="E124" s="116">
        <f t="shared" si="8"/>
        <v>0.67647058823529416</v>
      </c>
      <c r="F124" s="137"/>
      <c r="G124" s="241" t="s">
        <v>52</v>
      </c>
      <c r="H124" s="243"/>
      <c r="I124" s="117">
        <v>9</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15</v>
      </c>
      <c r="D125" s="115">
        <v>15</v>
      </c>
      <c r="E125" s="116">
        <f t="shared" si="8"/>
        <v>1</v>
      </c>
      <c r="F125" s="137"/>
      <c r="G125" s="241" t="s">
        <v>53</v>
      </c>
      <c r="H125" s="243"/>
      <c r="I125" s="117">
        <v>8</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2594</v>
      </c>
      <c r="D127" s="118">
        <f>+SUM(D121:D126)</f>
        <v>1519</v>
      </c>
      <c r="E127" s="119">
        <f t="shared" ref="E127" si="9">+IF(C127=0,"",(D127/C127))</f>
        <v>0.5855821125674634</v>
      </c>
      <c r="F127" s="137"/>
      <c r="G127" s="246" t="s">
        <v>41</v>
      </c>
      <c r="H127" s="248"/>
      <c r="I127" s="120">
        <f>+SUM(I121:I126)</f>
        <v>83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203</v>
      </c>
      <c r="D133" s="77">
        <v>357</v>
      </c>
      <c r="E133" s="77">
        <v>146</v>
      </c>
      <c r="F133" s="77">
        <v>695</v>
      </c>
      <c r="G133" s="78">
        <v>549</v>
      </c>
      <c r="H133" s="78">
        <v>297</v>
      </c>
      <c r="I133" s="79">
        <v>739</v>
      </c>
      <c r="J133" s="78">
        <v>353</v>
      </c>
      <c r="K133" s="78">
        <v>301</v>
      </c>
      <c r="L133" s="124">
        <v>233</v>
      </c>
      <c r="M133" s="125">
        <v>308</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125</v>
      </c>
      <c r="D134" s="77">
        <v>99</v>
      </c>
      <c r="E134" s="77">
        <v>151</v>
      </c>
      <c r="F134" s="77">
        <v>136</v>
      </c>
      <c r="G134" s="78">
        <v>129</v>
      </c>
      <c r="H134" s="78">
        <v>156</v>
      </c>
      <c r="I134" s="79">
        <v>228</v>
      </c>
      <c r="J134" s="78">
        <v>232</v>
      </c>
      <c r="K134" s="78">
        <v>201</v>
      </c>
      <c r="L134" s="124">
        <v>297</v>
      </c>
      <c r="M134" s="125">
        <v>429</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29</v>
      </c>
      <c r="D135" s="77">
        <v>3</v>
      </c>
      <c r="E135" s="77">
        <v>7</v>
      </c>
      <c r="F135" s="77">
        <v>9</v>
      </c>
      <c r="G135" s="78">
        <v>5</v>
      </c>
      <c r="H135" s="78">
        <v>50</v>
      </c>
      <c r="I135" s="79">
        <v>2</v>
      </c>
      <c r="J135" s="78">
        <v>7</v>
      </c>
      <c r="K135" s="78">
        <v>4</v>
      </c>
      <c r="L135" s="124">
        <v>5</v>
      </c>
      <c r="M135" s="125">
        <v>26</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2</v>
      </c>
      <c r="F136" s="77">
        <v>0</v>
      </c>
      <c r="G136" s="78">
        <v>0</v>
      </c>
      <c r="H136" s="78">
        <v>0</v>
      </c>
      <c r="I136" s="79">
        <v>0</v>
      </c>
      <c r="J136" s="78">
        <v>5</v>
      </c>
      <c r="K136" s="78">
        <v>1</v>
      </c>
      <c r="L136" s="124">
        <v>5</v>
      </c>
      <c r="M136" s="125">
        <v>7</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357</v>
      </c>
      <c r="D138" s="81">
        <f t="shared" ref="D138:I138" si="10">+SUM(D132:D137)</f>
        <v>459</v>
      </c>
      <c r="E138" s="81">
        <f t="shared" si="10"/>
        <v>306</v>
      </c>
      <c r="F138" s="81">
        <f t="shared" si="10"/>
        <v>840</v>
      </c>
      <c r="G138" s="82">
        <f t="shared" si="10"/>
        <v>683</v>
      </c>
      <c r="H138" s="82">
        <f t="shared" si="10"/>
        <v>503</v>
      </c>
      <c r="I138" s="83">
        <f t="shared" si="10"/>
        <v>969</v>
      </c>
      <c r="J138" s="82">
        <f>+SUM(J132:J137)</f>
        <v>597</v>
      </c>
      <c r="K138" s="82">
        <f t="shared" ref="K138" si="11">+SUM(K132:K137)</f>
        <v>507</v>
      </c>
      <c r="L138" s="127">
        <f>+SUM(L132:L137)</f>
        <v>540</v>
      </c>
      <c r="M138" s="128">
        <f>+SUM(M132:M137)</f>
        <v>770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121</v>
      </c>
      <c r="D145" s="77">
        <v>125</v>
      </c>
      <c r="E145" s="77">
        <v>186</v>
      </c>
      <c r="F145" s="77">
        <v>304</v>
      </c>
      <c r="G145" s="78">
        <v>180</v>
      </c>
      <c r="H145" s="78">
        <v>261</v>
      </c>
      <c r="I145" s="79">
        <v>210</v>
      </c>
      <c r="J145" s="78">
        <v>242</v>
      </c>
      <c r="K145" s="78">
        <v>174</v>
      </c>
      <c r="L145" s="124">
        <v>189</v>
      </c>
      <c r="M145" s="125">
        <v>185</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26</v>
      </c>
      <c r="D146" s="77">
        <v>21</v>
      </c>
      <c r="E146" s="77">
        <v>37</v>
      </c>
      <c r="F146" s="77">
        <v>30</v>
      </c>
      <c r="G146" s="78">
        <v>46</v>
      </c>
      <c r="H146" s="78">
        <v>52</v>
      </c>
      <c r="I146" s="79">
        <v>52</v>
      </c>
      <c r="J146" s="78">
        <v>65</v>
      </c>
      <c r="K146" s="78">
        <v>78</v>
      </c>
      <c r="L146" s="124">
        <v>85</v>
      </c>
      <c r="M146" s="125">
        <v>82</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22</v>
      </c>
      <c r="D147" s="77">
        <v>42</v>
      </c>
      <c r="E147" s="77">
        <v>1</v>
      </c>
      <c r="F147" s="77">
        <v>6</v>
      </c>
      <c r="G147" s="78">
        <v>19</v>
      </c>
      <c r="H147" s="78">
        <v>9</v>
      </c>
      <c r="I147" s="79">
        <v>15</v>
      </c>
      <c r="J147" s="78">
        <v>27</v>
      </c>
      <c r="K147" s="78">
        <v>9</v>
      </c>
      <c r="L147" s="124">
        <v>9</v>
      </c>
      <c r="M147" s="125">
        <v>9</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1</v>
      </c>
      <c r="H148" s="78">
        <v>0</v>
      </c>
      <c r="I148" s="79">
        <v>1</v>
      </c>
      <c r="J148" s="78">
        <v>0</v>
      </c>
      <c r="K148" s="78">
        <v>0</v>
      </c>
      <c r="L148" s="124">
        <v>3</v>
      </c>
      <c r="M148" s="125">
        <v>3</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169</v>
      </c>
      <c r="D150" s="81">
        <f t="shared" ref="D150:I150" si="12">+SUM(D144:D149)</f>
        <v>188</v>
      </c>
      <c r="E150" s="81">
        <f t="shared" si="12"/>
        <v>224</v>
      </c>
      <c r="F150" s="81">
        <f t="shared" si="12"/>
        <v>340</v>
      </c>
      <c r="G150" s="82">
        <f t="shared" si="12"/>
        <v>246</v>
      </c>
      <c r="H150" s="82">
        <f t="shared" si="12"/>
        <v>322</v>
      </c>
      <c r="I150" s="83">
        <f t="shared" si="12"/>
        <v>278</v>
      </c>
      <c r="J150" s="82">
        <f>+SUM(J144:J149)</f>
        <v>334</v>
      </c>
      <c r="K150" s="82">
        <f t="shared" ref="K150" si="13">+SUM(K144:K149)</f>
        <v>261</v>
      </c>
      <c r="L150" s="127">
        <f>+SUM(L144:L149)</f>
        <v>286</v>
      </c>
      <c r="M150" s="128">
        <f>+SUM(M144:M149)</f>
        <v>279</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1115</v>
      </c>
      <c r="C155" s="130">
        <f>+IFERROR((VLOOKUP(A155,Hoja2!$A$2:$I$1444,4,FALSE)),"")</f>
        <v>1115</v>
      </c>
      <c r="D155" s="169" t="str">
        <f>+IFERROR((VLOOKUP(A155,Hoja2!$A$2:$I$1444,5,FALSE)),"")</f>
        <v>UNIVERSIDAD DE LA AMAZONIA</v>
      </c>
      <c r="E155" s="169"/>
      <c r="F155" s="169"/>
      <c r="G155" s="170"/>
      <c r="H155" s="130" t="str">
        <f>+IFERROR((VLOOKUP(A155,Hoja2!$A$2:$I$1444,6,FALSE)),"")</f>
        <v>Caquetá</v>
      </c>
      <c r="I155" s="130" t="str">
        <f>+IFERROR((VLOOKUP(A155,Hoja2!$A$2:$I$1444,7,FALSE)),"")</f>
        <v>Oficial</v>
      </c>
      <c r="J155" s="249" t="str">
        <f>+IFERROR((VLOOKUP(A155,Hoja2!$A$2:$I$1444,8,FALSE)),"")</f>
        <v>Universidad</v>
      </c>
      <c r="K155" s="250"/>
      <c r="L155" s="131">
        <f>+IFERROR((VLOOKUP(A155,Hoja2!$A$2:$I$1444,9,FALSE)),"")</f>
        <v>76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1212</v>
      </c>
      <c r="C156" s="130">
        <f>+IFERROR((VLOOKUP(A156,Hoja2!$A$2:$I$1444,4,FALSE)),"")</f>
        <v>1212</v>
      </c>
      <c r="D156" s="163" t="str">
        <f>+IFERROR((VLOOKUP(A156,Hoja2!$A$2:$I$1444,5,FALSE)),"")</f>
        <v>UNIVERSIDAD DE PAMPLONA</v>
      </c>
      <c r="E156" s="163"/>
      <c r="F156" s="163"/>
      <c r="G156" s="164"/>
      <c r="H156" s="130" t="str">
        <f>+IFERROR((VLOOKUP(A156,Hoja2!$A$2:$I$1444,6,FALSE)),"")</f>
        <v>Norte de Santander</v>
      </c>
      <c r="I156" s="130" t="str">
        <f>+IFERROR((VLOOKUP(A156,Hoja2!$A$2:$I$1444,7,FALSE)),"")</f>
        <v>Oficial</v>
      </c>
      <c r="J156" s="249" t="str">
        <f>+IFERROR((VLOOKUP(A156,Hoja2!$A$2:$I$1444,8,FALSE)),"")</f>
        <v>Universidad</v>
      </c>
      <c r="K156" s="250"/>
      <c r="L156" s="131">
        <f>+IFERROR((VLOOKUP(A156,Hoja2!$A$2:$I$1444,9,FALSE)),"")</f>
        <v>25</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2102</v>
      </c>
      <c r="C157" s="130">
        <f>+IFERROR((VLOOKUP(A157,Hoja2!$A$2:$I$1444,4,FALSE)),"")</f>
        <v>2102</v>
      </c>
      <c r="D157" s="163" t="str">
        <f>+IFERROR((VLOOKUP(A157,Hoja2!$A$2:$I$1444,5,FALSE)),"")</f>
        <v>UNIVERSIDAD NACIONAL ABIERTA Y A DISTANCIA UNAD</v>
      </c>
      <c r="E157" s="163"/>
      <c r="F157" s="163"/>
      <c r="G157" s="164"/>
      <c r="H157" s="130" t="str">
        <f>+IFERROR((VLOOKUP(A157,Hoja2!$A$2:$I$1444,6,FALSE)),"")</f>
        <v>Bogotá, D.C.</v>
      </c>
      <c r="I157" s="130" t="str">
        <f>+IFERROR((VLOOKUP(A157,Hoja2!$A$2:$I$1444,7,FALSE)),"")</f>
        <v>Oficial</v>
      </c>
      <c r="J157" s="249" t="str">
        <f>+IFERROR((VLOOKUP(A157,Hoja2!$A$2:$I$1444,8,FALSE)),"")</f>
        <v>Universidad</v>
      </c>
      <c r="K157" s="250"/>
      <c r="L157" s="131">
        <f>+IFERROR((VLOOKUP(A157,Hoja2!$A$2:$I$1444,9,FALSE)),"")</f>
        <v>1384</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2104</v>
      </c>
      <c r="C158" s="130">
        <f>+IFERROR((VLOOKUP(A158,Hoja2!$A$2:$I$1444,4,FALSE)),"")</f>
        <v>2104</v>
      </c>
      <c r="D158" s="163" t="str">
        <f>+IFERROR((VLOOKUP(A158,Hoja2!$A$2:$I$1444,5,FALSE)),"")</f>
        <v>ESCUELA SUPERIOR DE ADMINISTRACION PUBLICA-ESAP-</v>
      </c>
      <c r="E158" s="163"/>
      <c r="F158" s="163"/>
      <c r="G158" s="164"/>
      <c r="H158" s="130" t="str">
        <f>+IFERROR((VLOOKUP(A158,Hoja2!$A$2:$I$1444,6,FALSE)),"")</f>
        <v>Bogotá, D.C.</v>
      </c>
      <c r="I158" s="130" t="str">
        <f>+IFERROR((VLOOKUP(A158,Hoja2!$A$2:$I$1444,7,FALSE)),"")</f>
        <v>Oficial</v>
      </c>
      <c r="J158" s="249" t="str">
        <f>+IFERROR((VLOOKUP(A158,Hoja2!$A$2:$I$1444,8,FALSE)),"")</f>
        <v>Institución Universitaria/Escuela Tecnológica</v>
      </c>
      <c r="K158" s="250"/>
      <c r="L158" s="131">
        <f>+IFERROR((VLOOKUP(A158,Hoja2!$A$2:$I$1444,9,FALSE)),"")</f>
        <v>121</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2833</v>
      </c>
      <c r="C159" s="130">
        <f>+IFERROR((VLOOKUP(A159,Hoja2!$A$2:$I$1444,4,FALSE)),"")</f>
        <v>2833</v>
      </c>
      <c r="D159" s="163" t="str">
        <f>+IFERROR((VLOOKUP(A159,Hoja2!$A$2:$I$1444,5,FALSE)),"")</f>
        <v>CORPORACION UNIVERSITARIA REMINGTON</v>
      </c>
      <c r="E159" s="163"/>
      <c r="F159" s="163"/>
      <c r="G159" s="164"/>
      <c r="H159" s="130" t="str">
        <f>+IFERROR((VLOOKUP(A159,Hoja2!$A$2:$I$1444,6,FALSE)),"")</f>
        <v>Antioquia</v>
      </c>
      <c r="I159" s="130" t="str">
        <f>+IFERROR((VLOOKUP(A159,Hoja2!$A$2:$I$1444,7,FALSE)),"")</f>
        <v>Privado</v>
      </c>
      <c r="J159" s="249" t="str">
        <f>+IFERROR((VLOOKUP(A159,Hoja2!$A$2:$I$1444,8,FALSE)),"")</f>
        <v>Institución Universitaria/Escuela Tecnológica</v>
      </c>
      <c r="K159" s="250"/>
      <c r="L159" s="131">
        <f>+IFERROR((VLOOKUP(A159,Hoja2!$A$2:$I$1444,9,FALSE)),"")</f>
        <v>42</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9110</v>
      </c>
      <c r="C160" s="130">
        <f>+IFERROR((VLOOKUP(A160,Hoja2!$A$2:$I$1444,4,FALSE)),"")</f>
        <v>9110</v>
      </c>
      <c r="D160" s="163" t="str">
        <f>+IFERROR((VLOOKUP(A160,Hoja2!$A$2:$I$1444,5,FALSE)),"")</f>
        <v>SERVICIO NACIONAL DE APRENDIZAJE-SENA-</v>
      </c>
      <c r="E160" s="163"/>
      <c r="F160" s="163"/>
      <c r="G160" s="164"/>
      <c r="H160" s="130" t="str">
        <f>+IFERROR((VLOOKUP(A160,Hoja2!$A$2:$I$1444,6,FALSE)),"")</f>
        <v>Bogotá, D.C.</v>
      </c>
      <c r="I160" s="130" t="str">
        <f>+IFERROR((VLOOKUP(A160,Hoja2!$A$2:$I$1444,7,FALSE)),"")</f>
        <v>Oficial</v>
      </c>
      <c r="J160" s="249" t="str">
        <f>+IFERROR((VLOOKUP(A160,Hoja2!$A$2:$I$1444,8,FALSE)),"")</f>
        <v>Institución Tecnológica</v>
      </c>
      <c r="K160" s="250"/>
      <c r="L160" s="131">
        <f>+IFERROR((VLOOKUP(A160,Hoja2!$A$2:$I$1444,9,FALSE)),"")</f>
        <v>946</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2594</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nDQxwJ9bUZGIlSCjBgglMRmrbEuud4U+brXSGGAcsMlG1hP6JLivqsZu+5xY2EpmePZGgqCs14F+ji5u2osig==" saltValue="TBAbWHoFyXXZOjlBGXTyV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3</v>
      </c>
      <c r="B1428">
        <v>95001</v>
      </c>
      <c r="C1428">
        <v>2102</v>
      </c>
      <c r="D1428">
        <v>2102</v>
      </c>
      <c r="E1428" t="s">
        <v>154</v>
      </c>
      <c r="F1428" t="s">
        <v>137</v>
      </c>
      <c r="G1428" t="s">
        <v>39</v>
      </c>
      <c r="H1428" t="s">
        <v>130</v>
      </c>
      <c r="I1428">
        <v>1384</v>
      </c>
    </row>
    <row r="1429" spans="1:9" x14ac:dyDescent="0.25">
      <c r="A1429" s="167">
        <f>+COUNTIF($B$1:B1429,Hoja1!$D$10)</f>
        <v>4</v>
      </c>
      <c r="B1429">
        <v>95001</v>
      </c>
      <c r="C1429">
        <v>2104</v>
      </c>
      <c r="D1429">
        <v>2104</v>
      </c>
      <c r="E1429" t="s">
        <v>155</v>
      </c>
      <c r="F1429" t="s">
        <v>137</v>
      </c>
      <c r="G1429" t="s">
        <v>39</v>
      </c>
      <c r="H1429" t="s">
        <v>156</v>
      </c>
      <c r="I1429">
        <v>121</v>
      </c>
    </row>
    <row r="1430" spans="1:9" x14ac:dyDescent="0.25">
      <c r="A1430" s="167">
        <f>+COUNTIF($B$1:B1430,Hoja1!$D$10)</f>
        <v>5</v>
      </c>
      <c r="B1430">
        <v>95001</v>
      </c>
      <c r="C1430">
        <v>2833</v>
      </c>
      <c r="D1430">
        <v>2833</v>
      </c>
      <c r="E1430" t="s">
        <v>171</v>
      </c>
      <c r="F1430" t="s">
        <v>129</v>
      </c>
      <c r="G1430" t="s">
        <v>138</v>
      </c>
      <c r="H1430" t="s">
        <v>156</v>
      </c>
      <c r="I1430">
        <v>42</v>
      </c>
    </row>
    <row r="1431" spans="1:9" x14ac:dyDescent="0.25">
      <c r="A1431" s="167">
        <f>+COUNTIF($B$1:B1431,Hoja1!$D$10)</f>
        <v>6</v>
      </c>
      <c r="B1431">
        <v>95001</v>
      </c>
      <c r="C1431">
        <v>9110</v>
      </c>
      <c r="D1431">
        <v>9110</v>
      </c>
      <c r="E1431" t="s">
        <v>186</v>
      </c>
      <c r="F1431" t="s">
        <v>137</v>
      </c>
      <c r="G1431" t="s">
        <v>39</v>
      </c>
      <c r="H1431" t="s">
        <v>179</v>
      </c>
      <c r="I1431">
        <v>946</v>
      </c>
    </row>
    <row r="1432" spans="1:9" x14ac:dyDescent="0.25">
      <c r="A1432" s="167">
        <f>+COUNTIF($B$1:B1432,Hoja1!$D$10)</f>
        <v>6</v>
      </c>
      <c r="B1432">
        <v>97001</v>
      </c>
      <c r="C1432">
        <v>1209</v>
      </c>
      <c r="D1432">
        <v>1209</v>
      </c>
      <c r="E1432" t="s">
        <v>330</v>
      </c>
      <c r="F1432" t="s">
        <v>242</v>
      </c>
      <c r="G1432" t="s">
        <v>39</v>
      </c>
      <c r="H1432" t="s">
        <v>130</v>
      </c>
      <c r="I1432">
        <v>1</v>
      </c>
    </row>
    <row r="1433" spans="1:9" x14ac:dyDescent="0.25">
      <c r="A1433" s="167">
        <f>+COUNTIF($B$1:B1433,Hoja1!$D$10)</f>
        <v>6</v>
      </c>
      <c r="B1433">
        <v>97001</v>
      </c>
      <c r="C1433">
        <v>2104</v>
      </c>
      <c r="D1433">
        <v>2104</v>
      </c>
      <c r="E1433" t="s">
        <v>155</v>
      </c>
      <c r="F1433" t="s">
        <v>137</v>
      </c>
      <c r="G1433" t="s">
        <v>39</v>
      </c>
      <c r="H1433" t="s">
        <v>156</v>
      </c>
      <c r="I1433">
        <v>35</v>
      </c>
    </row>
    <row r="1434" spans="1:9" x14ac:dyDescent="0.25">
      <c r="A1434" s="167">
        <f>+COUNTIF($B$1:B1434,Hoja1!$D$10)</f>
        <v>6</v>
      </c>
      <c r="B1434">
        <v>97001</v>
      </c>
      <c r="C1434">
        <v>2829</v>
      </c>
      <c r="D1434">
        <v>2829</v>
      </c>
      <c r="E1434" t="s">
        <v>170</v>
      </c>
      <c r="F1434" t="s">
        <v>137</v>
      </c>
      <c r="G1434" t="s">
        <v>138</v>
      </c>
      <c r="H1434" t="s">
        <v>156</v>
      </c>
      <c r="I1434">
        <v>260</v>
      </c>
    </row>
    <row r="1435" spans="1:9" x14ac:dyDescent="0.25">
      <c r="A1435" s="167">
        <f>+COUNTIF($B$1:B1435,Hoja1!$D$10)</f>
        <v>6</v>
      </c>
      <c r="B1435">
        <v>97001</v>
      </c>
      <c r="C1435">
        <v>9110</v>
      </c>
      <c r="D1435">
        <v>9110</v>
      </c>
      <c r="E1435" t="s">
        <v>186</v>
      </c>
      <c r="F1435" t="s">
        <v>137</v>
      </c>
      <c r="G1435" t="s">
        <v>39</v>
      </c>
      <c r="H1435" t="s">
        <v>179</v>
      </c>
      <c r="I1435">
        <v>43</v>
      </c>
    </row>
    <row r="1436" spans="1:9" x14ac:dyDescent="0.25">
      <c r="A1436" s="167">
        <f>+COUNTIF($B$1:B1436,Hoja1!$D$10)</f>
        <v>6</v>
      </c>
      <c r="B1436">
        <v>99001</v>
      </c>
      <c r="C1436">
        <v>2102</v>
      </c>
      <c r="D1436">
        <v>2102</v>
      </c>
      <c r="E1436" t="s">
        <v>154</v>
      </c>
      <c r="F1436" t="s">
        <v>137</v>
      </c>
      <c r="G1436" t="s">
        <v>39</v>
      </c>
      <c r="H1436" t="s">
        <v>130</v>
      </c>
      <c r="I1436">
        <v>604</v>
      </c>
    </row>
    <row r="1437" spans="1:9" x14ac:dyDescent="0.25">
      <c r="A1437" s="167">
        <f>+COUNTIF($B$1:B1437,Hoja1!$D$10)</f>
        <v>6</v>
      </c>
      <c r="B1437">
        <v>99001</v>
      </c>
      <c r="C1437">
        <v>2104</v>
      </c>
      <c r="D1437">
        <v>2104</v>
      </c>
      <c r="E1437" t="s">
        <v>155</v>
      </c>
      <c r="F1437" t="s">
        <v>137</v>
      </c>
      <c r="G1437" t="s">
        <v>39</v>
      </c>
      <c r="H1437" t="s">
        <v>156</v>
      </c>
      <c r="I1437">
        <v>24</v>
      </c>
    </row>
    <row r="1438" spans="1:9" x14ac:dyDescent="0.25">
      <c r="A1438" s="167">
        <f>+COUNTIF($B$1:B1438,Hoja1!$D$10)</f>
        <v>6</v>
      </c>
      <c r="B1438">
        <v>99001</v>
      </c>
      <c r="C1438">
        <v>9110</v>
      </c>
      <c r="D1438">
        <v>9110</v>
      </c>
      <c r="E1438" t="s">
        <v>186</v>
      </c>
      <c r="F1438" t="s">
        <v>137</v>
      </c>
      <c r="G1438" t="s">
        <v>39</v>
      </c>
      <c r="H1438" t="s">
        <v>179</v>
      </c>
      <c r="I1438">
        <v>344</v>
      </c>
    </row>
    <row r="1439" spans="1:9" x14ac:dyDescent="0.25">
      <c r="A1439" s="167">
        <f>+COUNTIF($B$1:B1439,Hoja1!$D$10)</f>
        <v>6</v>
      </c>
      <c r="B1439">
        <v>99524</v>
      </c>
      <c r="C1439">
        <v>2104</v>
      </c>
      <c r="D1439">
        <v>2104</v>
      </c>
      <c r="E1439" t="s">
        <v>155</v>
      </c>
      <c r="F1439" t="s">
        <v>137</v>
      </c>
      <c r="G1439" t="s">
        <v>39</v>
      </c>
      <c r="H1439" t="s">
        <v>156</v>
      </c>
      <c r="I1439">
        <v>25</v>
      </c>
    </row>
    <row r="1440" spans="1:9" x14ac:dyDescent="0.25">
      <c r="A1440" s="167">
        <f>+COUNTIF($B$1:B1440,Hoja1!$D$10)</f>
        <v>6</v>
      </c>
      <c r="B1440">
        <v>99624</v>
      </c>
      <c r="C1440">
        <v>2104</v>
      </c>
      <c r="D1440">
        <v>2104</v>
      </c>
      <c r="E1440" t="s">
        <v>155</v>
      </c>
      <c r="F1440" t="s">
        <v>137</v>
      </c>
      <c r="G1440" t="s">
        <v>39</v>
      </c>
      <c r="H1440" t="s">
        <v>156</v>
      </c>
      <c r="I1440">
        <v>15</v>
      </c>
    </row>
    <row r="1441" spans="1:9" x14ac:dyDescent="0.25">
      <c r="A1441" s="167">
        <f>+COUNTIF($B$1:B1441,Hoja1!$D$10)</f>
        <v>6</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2025-08-07T23:30:30Z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