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FD1FC9B-FFA5-4F59-B1CB-1092E8273EF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<sst xmlns="http://schemas.openxmlformats.org/spreadsheetml/2006/main" count="22315" uniqueCount="444">
  <si>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</si>
  <si>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</si>
  <si>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</si>
  <si>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</si>
  <si>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</si>
  <si>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</si>
  <si>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</si>
  <si>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</si>
  <si>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</si>
  <si>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</si>
  <si>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</si>
  <si>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</si>
  <si>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</si>
  <si>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</si>
  <si>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</si>
  <si>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</si>
  <si>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</si>
  <si>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</si>
  <si>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</si>
  <si>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</si>
  <si>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</si>
  <si>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</si>
  <si>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</si>
  <si>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</si>
  <si>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</si>
  <si>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</si>
  <si>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</si>
  <si>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</si>
  <si>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</si>
  <si>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</si>
  <si>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</si>
  <si>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</si>
  <si>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</si>
  <si>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</si>
  <si>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</si>
  <si>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</si>
  <si>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</si>
  <si>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</si>
  <si>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</si>
  <si>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</si>
  <si>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</si>
  <si>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</si>
  <si>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</si>
  <si>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</si>
  <si>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</si>
  <si>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</si>
  <si>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</si>
  <si>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</si>
  <si>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</si>
  <si>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</si>
  <si>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</si>
  <si>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</si>
  <si>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</si>
  <si>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</si>
  <si>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</si>
  <si>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</si>
  <si>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</si>
  <si>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</si>
  <si>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</si>
  <si>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</si>
  <si>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</si>
  <si>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</si>
  <si>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</si>
  <si>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</si>
  <si>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</si>
  <si>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</si>
  <si>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</si>
  <si>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</si>
  <si>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</si>
  <si>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</si>
  <si>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</si>
  <si>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</si>
  <si>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</si>
  <si>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</si>
  <si>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</si>
  <si>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</si>
  <si>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</si>
  <si>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</si>
  <si>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</si>
  <si>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</si>
  <si>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</si>
  <si>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</si>
  <si>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</si>
  <si>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</si>
  <si>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</si>
  <si>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</si>
  <si>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</si>
  <si>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</si>
  <si>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</si>
  <si>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</si>
  <si>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</si>
  <si>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</si>
  <si>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</si>
  <si>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</si>
  <si>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</si>
  <si>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</si>
  <si>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</si>
  <si>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</si>
  <si>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</si>
  <si>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</si>
  <si>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</si>
  <si>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</si>
  <si>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</si>
  <si>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</si>
  <si>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</si>
  <si>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</si>
  <si>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</si>
  <si>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</si>
  <si>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</si>
  <si>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</si>
  <si>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</si>
  <si>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</si>
  <si>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</si>
  <si>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</si>
  <si>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</si>
  <si>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</si>
  <si>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</si>
  <si>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</si>
  <si>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</si>
  <si>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</si>
  <si>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</si>
  <si>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</si>
  <si>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</si>
  <si>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</si>
  <si>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</si>
  <si>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</si>
  <si>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</si>
  <si>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</si>
  <si>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</si>
  <si>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</si>
  <si>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</si>
  <si>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</si>
  <si>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</si>
  <si>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</si>
  <si>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</si>
  <si>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</si>
  <si>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</si>
  <si>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</si>
  <si>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</si>
  <si>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</si>
  <si>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</si>
  <si>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</si>
  <si>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</si>
  <si>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</si>
  <si>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</si>
  <si>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</si>
  <si>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</si>
  <si>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</si>
  <si>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</si>
  <si>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</si>
  <si>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</si>
  <si>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</si>
  <si>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</si>
  <si>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</si>
  <si>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</si>
  <si>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</si>
  <si>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</si>
  <si>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</si>
  <si>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</si>
  <si>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</si>
  <si>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</si>
  <si>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</si>
  <si>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</si>
  <si>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</si>
  <si>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</si>
  <si>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</si>
  <si>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</si>
  <si>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</si>
  <si>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</si>
  <si>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</si>
  <si>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</si>
  <si>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</si>
  <si>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</si>
  <si>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</si>
  <si>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</si>
  <si>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</si>
  <si>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</si>
  <si>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</si>
  <si>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</si>
  <si>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</si>
  <si>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</si>
  <si>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</si>
  <si>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</si>
  <si>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</si>
  <si>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</si>
  <si>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</si>
  <si>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</si>
  <si>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</si>
  <si>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</si>
  <si>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</si>
  <si>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</si>
  <si>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</si>
  <si>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</si>
  <si>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</si>
  <si>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</si>
  <si>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</si>
  <si>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</si>
  <si>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</si>
  <si>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</si>
  <si>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</si>
  <si>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</si>
  <si>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</si>
  <si>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</si>
  <si>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</si>
  <si>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</si>
  <si>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</si>
  <si>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</si>
  <si>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</si>
  <si>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</si>
  <si>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</si>
  <si>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</si>
  <si>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</si>
  <si>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</si>
  <si>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</si>
  <si>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</si>
  <si>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</si>
  <si>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</si>
  <si>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</si>
  <si>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</si>
  <si>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</si>
  <si>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</si>
  <si>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</si>
  <si>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</si>
  <si>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</si>
  <si>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</si>
  <si>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</si>
  <si>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</si>
  <si>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</si>
  <si>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</si>
  <si>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</si>
  <si>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</si>
  <si>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</si>
  <si>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</si>
  <si>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</si>
  <si>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</si>
  <si>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</si>
  <si>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</si>
  <si>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</si>
  <si>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</si>
  <si>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</si>
  <si>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</si>
  <si>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</si>
  <si>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</si>
  <si>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</si>
  <si>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</si>
  <si>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</si>
  <si>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</si>
  <si>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</si>
  <si>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</si>
  <si>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</si>
  <si>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</si>
  <si>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</si>
  <si>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</si>
  <si>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</si>
  <si>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</si>
  <si>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</si>
  <si>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</si>
  <si>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</si>
  <si>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</si>
  <si>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</si>
  <si>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</si>
  <si>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</si>
  <si>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</si>
  <si>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</si>
  <si>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</si>
  <si>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</si>
  <si>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</si>
  <si>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</si>
  <si>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</si>
  <si>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</si>
  <si>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</si>
  <si>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</si>
  <si>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</si>
  <si>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</si>
  <si>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</si>
  <si>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</si>
  <si>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</si>
  <si>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</si>
  <si>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</si>
  <si>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</si>
  <si>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</si>
  <si>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</si>
  <si>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</si>
  <si>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</si>
  <si>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</si>
  <si>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</si>
  <si>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</si>
  <si>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</si>
  <si>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</si>
  <si>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</si>
  <si>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</si>
  <si>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</si>
  <si>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</si>
  <si>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</si>
  <si>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</si>
  <si>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</si>
  <si>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</si>
  <si>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</si>
  <si>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</si>
  <si>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</si>
  <si>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</si>
  <si>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</si>
  <si>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</si>
  <si>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</si>
  <si>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</si>
  <si>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</si>
  <si>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</si>
  <si>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</si>
  <si>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</si>
  <si>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</si>
  <si>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</si>
  <si>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</si>
  <si>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</si>
  <si>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</si>
  <si>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</si>
  <si>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</si>
  <si>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</si>
  <si>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</si>
  <si>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</si>
  <si>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</si>
  <si>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</si>
  <si>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</si>
  <si>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</si>
  <si>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</si>
  <si>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</si>
  <si>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</si>
  <si>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</si>
  <si>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</si>
  <si>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</si>
  <si>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</si>
  <si>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</si>
  <si>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</si>
  <si>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</si>
  <si>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</si>
  <si>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</si>
  <si>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</si>
  <si>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</si>
  <si>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</si>
  <si>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</si>
  <si>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</si>
  <si>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</si>
  <si>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</si>
  <si>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</si>
  <si>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</si>
  <si>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</si>
  <si>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</si>
  <si>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</si>
  <si>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</si>
  <si>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</si>
  <si>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</si>
  <si>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</si>
  <si>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</si>
  <si>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</si>
  <si>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</si>
  <si>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</si>
  <si>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</si>
  <si>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</si>
  <si>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</si>
  <si>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</si>
  <si>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</si>
  <si>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</si>
  <si>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</si>
  <si>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</si>
  <si>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</si>
  <si>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</si>
  <si>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</si>
  <si>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</si>
  <si>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</si>
  <si>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</si>
  <si>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</si>
  <si>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</si>
  <si>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</si>
  <si>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</si>
  <si>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</si>
  <si>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</si>
  <si>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</si>
  <si>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</si>
  <si>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</si>
  <si>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</si>
  <si>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</si>
  <si>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</si>
  <si>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</si>
  <si>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</si>
  <si>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</si>
  <si>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</si>
  <si>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</si>
  <si>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</si>
  <si>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</si>
  <si>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</si>
  <si>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</si>
  <si>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</si>
  <si>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</si>
  <si>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</si>
  <si>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</si>
  <si>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</si>
  <si>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</si>
  <si>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</si>
  <si>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</si>
  <si>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</si>
  <si>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</si>
  <si>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</si>
  <si>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</si>
  <si>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</si>
  <si>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</si>
  <si>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</si>
  <si>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</si>
  <si>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</si>
  <si>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</si>
  <si>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</si>
  <si>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</si>
  <si>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</si>
  <si>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</si>
  <si>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</si>
  <si>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</si>
  <si>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</si>
  <si>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</si>
  <si>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</si>
  <si>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</si>
  <si>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</si>
  <si>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</si>
  <si>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</si>
  <si>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</si>
  <si>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</si>
  <si>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</si>
  <si>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</si>
  <si>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</si>
  <si>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</si>
  <si>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</si>
  <si>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</si>
  <si>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</si>
  <si>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</si>
  <si>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</si>
  <si>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</si>
  <si>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</si>
  <si>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</si>
  <si>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</si>
  <si>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</si>
  <si>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</si>
  <si>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</si>
  <si>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</si>
  <si>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</si>
  <si>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</si>
  <si>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JOSÉ DEL FRAGUA</t>
  </si>
  <si>
    <t>CAQUETÁ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</si>
</sst>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JOSÉ DEL FRAGUA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18</v>
      </c>
      <c r="C10" s="138" t="s">
        <v>443</v>
      </c>
      <c r="D10" s="138">
        <v>18610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18</v>
      </c>
      <c r="B12" s="140"/>
      <c r="C12" s="139" t="str">
        <f>+C10</f>
        <v>CAQUETÁ</v>
      </c>
      <c r="D12" s="141"/>
      <c r="E12" s="139">
        <f>+D10</f>
        <v>18610</v>
      </c>
      <c r="F12" s="141"/>
      <c r="G12" s="139" t="str">
        <f>+A10</f>
        <v>SAN JOSÉ DEL FRAGUA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JOSÉ DEL FRAGUA</v>
      </c>
      <c r="H17" s="209" t="str">
        <f>+C12</f>
        <v>CAQUETÁ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46</v>
      </c>
      <c r="H20" s="4">
        <f>+SUM(H21:H22)</f>
        <v>13468</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46</v>
      </c>
      <c r="H21" s="7">
        <v>13064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404</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3.5603715170278639E-2</v>
      </c>
      <c r="H23" s="13">
        <f>+M31</f>
        <v>0.33136334812935953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0.32</v>
      </c>
      <c r="H24" s="16">
        <f>+N40</f>
        <v>0.46816372939169981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8.4817642069550466E-4</v>
      </c>
      <c r="F30" s="24">
        <v>8.3402835696413675E-4</v>
      </c>
      <c r="G30" s="24">
        <v>0</v>
      </c>
      <c r="H30" s="25">
        <v>2.9102667744543249E-2</v>
      </c>
      <c r="I30" s="25">
        <v>1.8942383583267563E-2</v>
      </c>
      <c r="J30" s="26">
        <v>1.558846453624318E-2</v>
      </c>
      <c r="K30" s="26">
        <v>2.3938223938223938E-2</v>
      </c>
      <c r="L30" s="26">
        <v>6.0185185185185182E-2</v>
      </c>
      <c r="M30" s="27">
        <v>3.5603715170278639E-2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0.27735195296094078</v>
      </c>
      <c r="D31" s="29">
        <v>0.29097121829412537</v>
      </c>
      <c r="E31" s="29">
        <v>0.29801568503605452</v>
      </c>
      <c r="F31" s="29">
        <v>0.3031404784487301</v>
      </c>
      <c r="G31" s="29">
        <v>0.28916330246180638</v>
      </c>
      <c r="H31" s="30">
        <v>0.29837761580061134</v>
      </c>
      <c r="I31" s="30">
        <v>0.28921568627450983</v>
      </c>
      <c r="J31" s="31">
        <v>0.33334181143017017</v>
      </c>
      <c r="K31" s="31">
        <v>0.34448330039024883</v>
      </c>
      <c r="L31" s="31">
        <v>0.33161869045205755</v>
      </c>
      <c r="M31" s="32">
        <v>0.33136334812935953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105</v>
      </c>
      <c r="D39" s="39">
        <v>34</v>
      </c>
      <c r="E39" s="40">
        <v>0.32380952380952382</v>
      </c>
      <c r="F39" s="38">
        <v>101</v>
      </c>
      <c r="G39" s="39">
        <v>29</v>
      </c>
      <c r="H39" s="40">
        <v>0.28712871287128711</v>
      </c>
      <c r="I39" s="38">
        <v>113</v>
      </c>
      <c r="J39" s="39">
        <v>42</v>
      </c>
      <c r="K39" s="40">
        <v>0.37168141592920356</v>
      </c>
      <c r="L39" s="41">
        <v>125</v>
      </c>
      <c r="M39" s="42">
        <v>40</v>
      </c>
      <c r="N39" s="43">
        <v>0.32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3209</v>
      </c>
      <c r="D40" s="45">
        <v>1195</v>
      </c>
      <c r="E40" s="46">
        <v>0.37239015269554376</v>
      </c>
      <c r="F40" s="44">
        <v>3310</v>
      </c>
      <c r="G40" s="45">
        <v>1284</v>
      </c>
      <c r="H40" s="46">
        <v>0.38791540785498491</v>
      </c>
      <c r="I40" s="44">
        <v>3238</v>
      </c>
      <c r="J40" s="45">
        <v>1389</v>
      </c>
      <c r="K40" s="46">
        <v>0.42896849907350215</v>
      </c>
      <c r="L40" s="47">
        <v>3518</v>
      </c>
      <c r="M40" s="45">
        <v>1647</v>
      </c>
      <c r="N40" s="46">
        <v>0.46816372939169981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34</v>
      </c>
      <c r="I46" s="61">
        <v>24</v>
      </c>
      <c r="J46" s="62">
        <v>20</v>
      </c>
      <c r="K46" s="62">
        <v>31</v>
      </c>
      <c r="L46" s="62">
        <v>78</v>
      </c>
      <c r="M46" s="63">
        <v>46</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1</v>
      </c>
      <c r="G47" s="45">
        <v>0</v>
      </c>
      <c r="H47" s="64">
        <v>2</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1</v>
      </c>
      <c r="F48" s="68">
        <f t="shared" si="0"/>
        <v>1</v>
      </c>
      <c r="G48" s="68">
        <f t="shared" si="0"/>
        <v>0</v>
      </c>
      <c r="H48" s="69">
        <f t="shared" si="0"/>
        <v>36</v>
      </c>
      <c r="I48" s="69">
        <f t="shared" si="0"/>
        <v>24</v>
      </c>
      <c r="J48" s="70">
        <f t="shared" si="0"/>
        <v>20</v>
      </c>
      <c r="K48" s="70">
        <f t="shared" si="0"/>
        <v>31</v>
      </c>
      <c r="L48" s="70">
        <f t="shared" si="0"/>
        <v>78</v>
      </c>
      <c r="M48" s="71">
        <f>+SUM(M46:M47)</f>
        <v>46</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1</v>
      </c>
      <c r="F53" s="60">
        <v>1</v>
      </c>
      <c r="G53" s="60">
        <v>0</v>
      </c>
      <c r="H53" s="61">
        <v>36</v>
      </c>
      <c r="I53" s="61">
        <v>24</v>
      </c>
      <c r="J53" s="62">
        <v>20</v>
      </c>
      <c r="K53" s="62">
        <v>31</v>
      </c>
      <c r="L53" s="62">
        <v>78</v>
      </c>
      <c r="M53" s="63">
        <v>46</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1</v>
      </c>
      <c r="F55" s="68">
        <f t="shared" si="1"/>
        <v>1</v>
      </c>
      <c r="G55" s="68">
        <f t="shared" si="1"/>
        <v>0</v>
      </c>
      <c r="H55" s="69">
        <f t="shared" si="1"/>
        <v>36</v>
      </c>
      <c r="I55" s="69">
        <f t="shared" si="1"/>
        <v>24</v>
      </c>
      <c r="J55" s="70">
        <f t="shared" si="1"/>
        <v>20</v>
      </c>
      <c r="K55" s="70">
        <f t="shared" si="1"/>
        <v>31</v>
      </c>
      <c r="L55" s="70">
        <f t="shared" si="1"/>
        <v>78</v>
      </c>
      <c r="M55" s="71">
        <f t="shared" si="1"/>
        <v>46</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1</v>
      </c>
      <c r="F60" s="73">
        <v>1</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1</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34</v>
      </c>
      <c r="I62" s="78">
        <v>24</v>
      </c>
      <c r="J62" s="79">
        <v>20</v>
      </c>
      <c r="K62" s="65">
        <v>31</v>
      </c>
      <c r="L62" s="65">
        <v>78</v>
      </c>
      <c r="M62" s="66">
        <v>46</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1</v>
      </c>
      <c r="F66" s="81">
        <f t="shared" si="2"/>
        <v>1</v>
      </c>
      <c r="G66" s="81">
        <f t="shared" si="2"/>
        <v>0</v>
      </c>
      <c r="H66" s="82">
        <f t="shared" si="2"/>
        <v>36</v>
      </c>
      <c r="I66" s="82">
        <f t="shared" si="2"/>
        <v>24</v>
      </c>
      <c r="J66" s="83">
        <f t="shared" si="2"/>
        <v>20</v>
      </c>
      <c r="K66" s="70">
        <f t="shared" si="2"/>
        <v>31</v>
      </c>
      <c r="L66" s="70">
        <f t="shared" si="2"/>
        <v>78</v>
      </c>
      <c r="M66" s="71">
        <f t="shared" si="2"/>
        <v>46</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12</v>
      </c>
      <c r="L72" s="65">
        <v>36</v>
      </c>
      <c r="M72" s="66">
        <v>19</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34</v>
      </c>
      <c r="I73" s="78">
        <v>24</v>
      </c>
      <c r="J73" s="79">
        <v>20</v>
      </c>
      <c r="K73" s="65">
        <v>19</v>
      </c>
      <c r="L73" s="65">
        <v>42</v>
      </c>
      <c r="M73" s="66">
        <v>27</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1</v>
      </c>
      <c r="F76" s="77">
        <v>1</v>
      </c>
      <c r="G76" s="77">
        <v>0</v>
      </c>
      <c r="H76" s="78">
        <v>2</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1</v>
      </c>
      <c r="F80" s="81">
        <f t="shared" si="3"/>
        <v>1</v>
      </c>
      <c r="G80" s="81">
        <f t="shared" si="3"/>
        <v>0</v>
      </c>
      <c r="H80" s="82">
        <f t="shared" si="3"/>
        <v>36</v>
      </c>
      <c r="I80" s="82">
        <f t="shared" si="3"/>
        <v>24</v>
      </c>
      <c r="J80" s="83">
        <f t="shared" si="3"/>
        <v>20</v>
      </c>
      <c r="K80" s="70">
        <f t="shared" si="3"/>
        <v>31</v>
      </c>
      <c r="L80" s="70">
        <f t="shared" si="3"/>
        <v>78</v>
      </c>
      <c r="M80" s="71">
        <f t="shared" si="3"/>
        <v>46</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34</v>
      </c>
      <c r="F86" s="79">
        <v>24</v>
      </c>
      <c r="G86" s="79">
        <v>20</v>
      </c>
      <c r="H86" s="65">
        <v>19</v>
      </c>
      <c r="I86" s="65">
        <v>42</v>
      </c>
      <c r="J86" s="66">
        <v>27</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v>
      </c>
      <c r="F89" s="79">
        <v>0</v>
      </c>
      <c r="G89" s="79">
        <v>0</v>
      </c>
      <c r="H89" s="65">
        <v>12</v>
      </c>
      <c r="I89" s="65">
        <v>36</v>
      </c>
      <c r="J89" s="66">
        <v>19</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36</v>
      </c>
      <c r="F96" s="83">
        <f t="shared" si="4"/>
        <v>24</v>
      </c>
      <c r="G96" s="83">
        <f t="shared" si="4"/>
        <v>20</v>
      </c>
      <c r="H96" s="70">
        <f t="shared" si="4"/>
        <v>31</v>
      </c>
      <c r="I96" s="70">
        <f t="shared" si="4"/>
        <v>78</v>
      </c>
      <c r="J96" s="71">
        <f t="shared" si="4"/>
        <v>46</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1</v>
      </c>
      <c r="F103" s="77">
        <v>1</v>
      </c>
      <c r="G103" s="77">
        <v>0</v>
      </c>
      <c r="H103" s="78">
        <v>36</v>
      </c>
      <c r="I103" s="78">
        <v>24</v>
      </c>
      <c r="J103" s="78">
        <v>20</v>
      </c>
      <c r="K103" s="65">
        <v>31</v>
      </c>
      <c r="L103" s="65">
        <v>78</v>
      </c>
      <c r="M103" s="66">
        <v>46</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1</v>
      </c>
      <c r="F107" s="81">
        <f t="shared" si="5"/>
        <v>1</v>
      </c>
      <c r="G107" s="81">
        <f t="shared" si="5"/>
        <v>0</v>
      </c>
      <c r="H107" s="82">
        <f t="shared" si="5"/>
        <v>36</v>
      </c>
      <c r="I107" s="82">
        <f t="shared" si="5"/>
        <v>24</v>
      </c>
      <c r="J107" s="82">
        <f t="shared" si="5"/>
        <v>20</v>
      </c>
      <c r="K107" s="70">
        <f t="shared" si="5"/>
        <v>31</v>
      </c>
      <c r="L107" s="70">
        <f t="shared" si="5"/>
        <v>78</v>
      </c>
      <c r="M107" s="71">
        <f t="shared" si="5"/>
        <v>46</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1</v>
      </c>
      <c r="G113" s="108">
        <v>0</v>
      </c>
      <c r="H113" s="109">
        <v>1</v>
      </c>
      <c r="I113" s="109">
        <v>1</v>
      </c>
      <c r="J113" s="97">
        <v>1</v>
      </c>
      <c r="K113" s="97">
        <v>4</v>
      </c>
      <c r="L113" s="97">
        <v>16</v>
      </c>
      <c r="M113" s="98">
        <v>8</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1</v>
      </c>
      <c r="F114" s="77">
        <v>0</v>
      </c>
      <c r="G114" s="77">
        <v>0</v>
      </c>
      <c r="H114" s="78">
        <v>35</v>
      </c>
      <c r="I114" s="78">
        <v>23</v>
      </c>
      <c r="J114" s="78">
        <v>19</v>
      </c>
      <c r="K114" s="65">
        <v>27</v>
      </c>
      <c r="L114" s="65">
        <v>62</v>
      </c>
      <c r="M114" s="66">
        <v>38</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1</v>
      </c>
      <c r="F116" s="81">
        <f t="shared" si="6"/>
        <v>1</v>
      </c>
      <c r="G116" s="81">
        <f t="shared" si="6"/>
        <v>0</v>
      </c>
      <c r="H116" s="82">
        <f t="shared" si="6"/>
        <v>36</v>
      </c>
      <c r="I116" s="82">
        <f t="shared" si="6"/>
        <v>24</v>
      </c>
      <c r="J116" s="82">
        <f t="shared" si="6"/>
        <v>20</v>
      </c>
      <c r="K116" s="70">
        <f t="shared" si="6"/>
        <v>31</v>
      </c>
      <c r="L116" s="70">
        <f t="shared" si="6"/>
        <v>78</v>
      </c>
      <c r="M116" s="71">
        <f t="shared" si="6"/>
        <v>46</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46</v>
      </c>
      <c r="D123" s="115">
        <v>27</v>
      </c>
      <c r="E123" s="116">
        <f t="shared" si="8"/>
        <v>0.58695652173913049</v>
      </c>
      <c r="F123" s="137"/>
      <c r="G123" s="241" t="s">
        <v>51</v>
      </c>
      <c r="H123" s="243"/>
      <c r="I123" s="117">
        <v>3</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46</v>
      </c>
      <c r="D127" s="118">
        <f>+SUM(D121:D126)</f>
        <v>27</v>
      </c>
      <c r="E127" s="119">
        <f t="shared" ref="E127" si="9">+IF(C127=0,"",(D127/C127))</f>
        <v>0.58695652173913049</v>
      </c>
      <c r="F127" s="137"/>
      <c r="G127" s="246" t="s">
        <v>41</v>
      </c>
      <c r="H127" s="248"/>
      <c r="I127" s="120">
        <f>+SUM(I121:I126)</f>
        <v>3</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33</v>
      </c>
      <c r="I134" s="79">
        <v>0</v>
      </c>
      <c r="J134" s="78">
        <v>0</v>
      </c>
      <c r="K134" s="78">
        <v>0</v>
      </c>
      <c r="L134" s="124">
        <v>27</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33</v>
      </c>
      <c r="I138" s="83">
        <f t="shared" si="10"/>
        <v>0</v>
      </c>
      <c r="J138" s="82">
        <f>+SUM(J132:J137)</f>
        <v>0</v>
      </c>
      <c r="K138" s="82">
        <f t="shared" ref="K138" si="11">+SUM(K132:K137)</f>
        <v>0</v>
      </c>
      <c r="L138" s="127">
        <f>+SUM(L132:L137)</f>
        <v>27</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1</v>
      </c>
      <c r="J146" s="78">
        <v>0</v>
      </c>
      <c r="K146" s="78">
        <v>0</v>
      </c>
      <c r="L146" s="124">
        <v>0</v>
      </c>
      <c r="M146" s="125">
        <v>5</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5</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1115</v>
      </c>
      <c r="C155" s="130">
        <f>+IFERROR((VLOOKUP(A155,Hoja2!$A$2:$I$1444,4,FALSE)),"")</f>
        <v>1115</v>
      </c>
      <c r="D155" s="169" t="str">
        <f>+IFERROR((VLOOKUP(A155,Hoja2!$A$2:$I$1444,5,FALSE)),"")</f>
        <v>UNIVERSIDAD DE LA AMAZONIA</v>
      </c>
      <c r="E155" s="169"/>
      <c r="F155" s="169"/>
      <c r="G155" s="170"/>
      <c r="H155" s="130" t="str">
        <f>+IFERROR((VLOOKUP(A155,Hoja2!$A$2:$I$1444,6,FALSE)),"")</f>
        <v>Caquetá</v>
      </c>
      <c r="I155" s="130" t="str">
        <f>+IFERROR((VLOOKUP(A155,Hoja2!$A$2:$I$1444,7,FALSE)),"")</f>
        <v>Oficial</v>
      </c>
      <c r="J155" s="249" t="str">
        <f>+IFERROR((VLOOKUP(A155,Hoja2!$A$2:$I$1444,8,FALSE)),"")</f>
        <v>Universidad</v>
      </c>
      <c r="K155" s="250"/>
      <c r="L155" s="131">
        <f>+IFERROR((VLOOKUP(A155,Hoja2!$A$2:$I$1444,9,FALSE)),"")</f>
        <v>46</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46</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4w2bTPFrKBemHv+UAEn4SH3GWE39EJfraSLzGaTD55CpWIDoW/+MbqvM5uxPuzP7UCsbiu90CIdqQ8t8LOuAKw==" saltValue="KDQHa/Qhw7gUkYepN0rxB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2025-08-07T23:18:52Z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