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C99601C-6610-4C94-825C-0180A6DCB57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<sst xmlns="http://schemas.openxmlformats.org/spreadsheetml/2006/main" count="22315" uniqueCount="444">
  <si>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</si>
  <si>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</si>
  <si>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</si>
  <si>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</si>
  <si>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</si>
  <si>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</si>
  <si>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</si>
  <si>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</si>
  <si>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</si>
  <si>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</si>
  <si>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</si>
  <si>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</si>
  <si>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</si>
  <si>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</si>
  <si>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</si>
  <si>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</si>
  <si>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</si>
  <si>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</si>
  <si>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</si>
  <si>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</si>
  <si>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</si>
  <si>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</si>
  <si>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</si>
  <si>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</si>
  <si>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</si>
  <si>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</si>
  <si>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</si>
  <si>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</si>
  <si>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</si>
  <si>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</si>
  <si>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</si>
  <si>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</si>
  <si>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</si>
  <si>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</si>
  <si>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</si>
  <si>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</si>
  <si>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</si>
  <si>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</si>
  <si>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</si>
  <si>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</si>
  <si>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</si>
  <si>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</si>
  <si>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</si>
  <si>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</si>
  <si>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</si>
  <si>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</si>
  <si>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</si>
  <si>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</si>
  <si>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</si>
  <si>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</si>
  <si>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</si>
  <si>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</si>
  <si>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</si>
  <si>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</si>
  <si>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</si>
  <si>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</si>
  <si>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</si>
  <si>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</si>
  <si>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</si>
  <si>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</si>
  <si>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</si>
  <si>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</si>
  <si>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</si>
  <si>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</si>
  <si>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</si>
  <si>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</si>
  <si>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</si>
  <si>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</si>
  <si>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</si>
  <si>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</si>
  <si>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</si>
  <si>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</si>
  <si>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</si>
  <si>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</si>
  <si>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</si>
  <si>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</si>
  <si>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</si>
  <si>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</si>
  <si>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</si>
  <si>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</si>
  <si>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</si>
  <si>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</si>
  <si>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</si>
  <si>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</si>
  <si>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</si>
  <si>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</si>
  <si>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</si>
  <si>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</si>
  <si>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</si>
  <si>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</si>
  <si>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</si>
  <si>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</si>
  <si>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</si>
  <si>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</si>
  <si>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</si>
  <si>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</si>
  <si>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</si>
  <si>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</si>
  <si>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</si>
  <si>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</si>
  <si>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</si>
  <si>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</si>
  <si>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</si>
  <si>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</si>
  <si>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</si>
  <si>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</si>
  <si>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</si>
  <si>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</si>
  <si>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</si>
  <si>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</si>
  <si>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</si>
  <si>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</si>
  <si>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</si>
  <si>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</si>
  <si>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</si>
  <si>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</si>
  <si>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</si>
  <si>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</si>
  <si>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</si>
  <si>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</si>
  <si>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</si>
  <si>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</si>
  <si>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</si>
  <si>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</si>
  <si>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</si>
  <si>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</si>
  <si>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</si>
  <si>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</si>
  <si>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</si>
  <si>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</si>
  <si>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</si>
  <si>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</si>
  <si>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</si>
  <si>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</si>
  <si>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</si>
  <si>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</si>
  <si>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</si>
  <si>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</si>
  <si>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</si>
  <si>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</si>
  <si>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</si>
  <si>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</si>
  <si>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</si>
  <si>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</si>
  <si>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</si>
  <si>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</si>
  <si>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</si>
  <si>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</si>
  <si>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</si>
  <si>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</si>
  <si>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</si>
  <si>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</si>
  <si>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</si>
  <si>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</si>
  <si>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</si>
  <si>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</si>
  <si>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</si>
  <si>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</si>
  <si>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</si>
  <si>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</si>
  <si>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</si>
  <si>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</si>
  <si>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</si>
  <si>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</si>
  <si>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</si>
  <si>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</si>
  <si>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</si>
  <si>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</si>
  <si>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</si>
  <si>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</si>
  <si>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</si>
  <si>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</si>
  <si>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</si>
  <si>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</si>
  <si>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</si>
  <si>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</si>
  <si>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</si>
  <si>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</si>
  <si>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</si>
  <si>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</si>
  <si>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</si>
  <si>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</si>
  <si>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</si>
  <si>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</si>
  <si>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</si>
  <si>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</si>
  <si>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</si>
  <si>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</si>
  <si>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</si>
  <si>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</si>
  <si>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</si>
  <si>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</si>
  <si>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</si>
  <si>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</si>
  <si>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</si>
  <si>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</si>
  <si>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</si>
  <si>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</si>
  <si>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</si>
  <si>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</si>
  <si>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</si>
  <si>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</si>
  <si>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</si>
  <si>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</si>
  <si>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</si>
  <si>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</si>
  <si>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</si>
  <si>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</si>
  <si>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</si>
  <si>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</si>
  <si>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</si>
  <si>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</si>
  <si>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</si>
  <si>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</si>
  <si>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</si>
  <si>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</si>
  <si>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</si>
  <si>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</si>
  <si>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</si>
  <si>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</si>
  <si>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</si>
  <si>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</si>
  <si>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</si>
  <si>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</si>
  <si>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</si>
  <si>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</si>
  <si>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</si>
  <si>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</si>
  <si>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</si>
  <si>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</si>
  <si>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</si>
  <si>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</si>
  <si>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</si>
  <si>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</si>
  <si>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</si>
  <si>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</si>
  <si>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</si>
  <si>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</si>
  <si>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</si>
  <si>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</si>
  <si>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</si>
  <si>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</si>
  <si>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</si>
  <si>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</si>
  <si>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</si>
  <si>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</si>
  <si>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</si>
  <si>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</si>
  <si>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</si>
  <si>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</si>
  <si>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</si>
  <si>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</si>
  <si>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</si>
  <si>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</si>
  <si>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</si>
  <si>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</si>
  <si>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</si>
  <si>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</si>
  <si>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</si>
  <si>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</si>
  <si>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</si>
  <si>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</si>
  <si>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</si>
  <si>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</si>
  <si>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</si>
  <si>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</si>
  <si>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</si>
  <si>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</si>
  <si>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</si>
  <si>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</si>
  <si>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</si>
  <si>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</si>
  <si>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</si>
  <si>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</si>
  <si>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</si>
  <si>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</si>
  <si>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</si>
  <si>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</si>
  <si>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</si>
  <si>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</si>
  <si>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</si>
  <si>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</si>
  <si>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</si>
  <si>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</si>
  <si>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</si>
  <si>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</si>
  <si>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</si>
  <si>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</si>
  <si>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</si>
  <si>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</si>
  <si>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</si>
  <si>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</si>
  <si>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</si>
  <si>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</si>
  <si>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</si>
  <si>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</si>
  <si>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</si>
  <si>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</si>
  <si>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</si>
  <si>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</si>
  <si>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</si>
  <si>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</si>
  <si>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</si>
  <si>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</si>
  <si>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</si>
  <si>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</si>
  <si>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</si>
  <si>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</si>
  <si>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</si>
  <si>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</si>
  <si>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</si>
  <si>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</si>
  <si>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</si>
  <si>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</si>
  <si>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</si>
  <si>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</si>
  <si>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</si>
  <si>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</si>
  <si>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</si>
  <si>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</si>
  <si>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</si>
  <si>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</si>
  <si>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</si>
  <si>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</si>
  <si>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</si>
  <si>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</si>
  <si>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</si>
  <si>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</si>
  <si>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</si>
  <si>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</si>
  <si>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</si>
  <si>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</si>
  <si>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</si>
  <si>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</si>
  <si>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</si>
  <si>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</si>
  <si>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</si>
  <si>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</si>
  <si>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</si>
  <si>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</si>
  <si>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</si>
  <si>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</si>
  <si>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</si>
  <si>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</si>
  <si>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</si>
  <si>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</si>
  <si>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</si>
  <si>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</si>
  <si>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</si>
  <si>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</si>
  <si>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</si>
  <si>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</si>
  <si>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</si>
  <si>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</si>
  <si>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</si>
  <si>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</si>
  <si>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</si>
  <si>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</si>
  <si>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</si>
  <si>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</si>
  <si>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</si>
  <si>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</si>
  <si>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</si>
  <si>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</si>
  <si>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</si>
  <si>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</si>
  <si>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</si>
  <si>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</si>
  <si>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</si>
  <si>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</si>
  <si>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</si>
  <si>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</si>
  <si>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</si>
  <si>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</si>
  <si>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</si>
  <si>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</si>
  <si>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</si>
  <si>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</si>
  <si>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</si>
  <si>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</si>
  <si>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</si>
  <si>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</si>
  <si>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</si>
  <si>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</si>
  <si>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</si>
  <si>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</si>
  <si>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</si>
  <si>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</si>
  <si>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</si>
  <si>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</si>
  <si>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</si>
  <si>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</si>
  <si>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</si>
  <si>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</si>
  <si>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</si>
  <si>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</si>
  <si>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</si>
  <si>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</si>
  <si>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</si>
  <si>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</si>
  <si>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</si>
  <si>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</si>
  <si>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</si>
  <si>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</si>
  <si>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</si>
  <si>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</si>
  <si>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</si>
  <si>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</si>
  <si>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</si>
  <si>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</si>
  <si>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</si>
  <si>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</si>
  <si>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</si>
  <si>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</si>
  <si>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</si>
  <si>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</si>
  <si>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</si>
  <si>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</si>
  <si>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</si>
  <si>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</si>
  <si>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</si>
  <si>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</si>
  <si>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</si>
  <si>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</si>
  <si>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</si>
  <si>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</si>
  <si>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</si>
  <si>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</si>
  <si>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</si>
  <si>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</si>
  <si>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</si>
  <si>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</si>
  <si>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</si>
  <si>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</si>
  <si>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</si>
  <si>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</si>
  <si>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</si>
  <si>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</si>
  <si>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</si>
  <si>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</si>
  <si>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</si>
  <si>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</si>
  <si>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CANDELARIA</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</si>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</sst>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CANDELARIA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76130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76130</v>
      </c>
      <c r="F12" s="141"/>
      <c r="G12" s="139" t="str">
        <f>+A10</f>
        <v>CANDELARIA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CANDELARIA</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1.340662287169862E-4</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0.45800000000000002</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6.2163616792249729E-2</v>
      </c>
      <c r="D30" s="24">
        <v>4.7976413830072367E-2</v>
      </c>
      <c r="E30" s="24">
        <v>5.8713637576728046E-2</v>
      </c>
      <c r="F30" s="24">
        <v>9.5857673924588424E-2</v>
      </c>
      <c r="G30" s="24">
        <v>8.3583648948674413E-2</v>
      </c>
      <c r="H30" s="25">
        <v>6.5209003215434089E-2</v>
      </c>
      <c r="I30" s="25">
        <v>4.4745057232049947E-2</v>
      </c>
      <c r="J30" s="26">
        <v>1.6895874263261296E-2</v>
      </c>
      <c r="K30" s="26">
        <v>6.1980746406435448E-3</v>
      </c>
      <c r="L30" s="26">
        <v>0</v>
      </c>
      <c r="M30" s="27">
        <v>1.340662287169862E-4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856</v>
      </c>
      <c r="D39" s="39">
        <v>291</v>
      </c>
      <c r="E39" s="40">
        <v>0.33995327102803741</v>
      </c>
      <c r="F39" s="38">
        <v>897</v>
      </c>
      <c r="G39" s="39">
        <v>352</v>
      </c>
      <c r="H39" s="40">
        <v>0.39241917502787066</v>
      </c>
      <c r="I39" s="38">
        <v>854</v>
      </c>
      <c r="J39" s="39">
        <v>357</v>
      </c>
      <c r="K39" s="40">
        <v>0.41803278688524592</v>
      </c>
      <c r="L39" s="41">
        <v>950</v>
      </c>
      <c r="M39" s="42">
        <v>435</v>
      </c>
      <c r="N39" s="43">
        <v>0.45800000000000002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462</v>
      </c>
      <c r="D46" s="60">
        <v>350</v>
      </c>
      <c r="E46" s="60">
        <v>438</v>
      </c>
      <c r="F46" s="60">
        <v>334</v>
      </c>
      <c r="G46" s="60">
        <v>260</v>
      </c>
      <c r="H46" s="61">
        <v>185</v>
      </c>
      <c r="I46" s="61">
        <v>116</v>
      </c>
      <c r="J46" s="62">
        <v>16</v>
      </c>
      <c r="K46" s="62">
        <v>0</v>
      </c>
      <c r="L46" s="62">
        <v>0</v>
      </c>
      <c r="M46" s="63">
        <v>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8</v>
      </c>
      <c r="E47" s="45">
        <v>2</v>
      </c>
      <c r="F47" s="45">
        <v>388</v>
      </c>
      <c r="G47" s="45">
        <v>380</v>
      </c>
      <c r="H47" s="64">
        <v>322</v>
      </c>
      <c r="I47" s="64">
        <v>228</v>
      </c>
      <c r="J47" s="65">
        <v>113</v>
      </c>
      <c r="K47" s="65">
        <v>47</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462</v>
      </c>
      <c r="D48" s="68">
        <f t="shared" ref="D48:L48" si="0">+SUM(D46:D47)</f>
        <v>358</v>
      </c>
      <c r="E48" s="68">
        <f t="shared" si="0"/>
        <v>440</v>
      </c>
      <c r="F48" s="68">
        <f t="shared" si="0"/>
        <v>722</v>
      </c>
      <c r="G48" s="68">
        <f t="shared" si="0"/>
        <v>640</v>
      </c>
      <c r="H48" s="69">
        <f t="shared" si="0"/>
        <v>507</v>
      </c>
      <c r="I48" s="69">
        <f t="shared" si="0"/>
        <v>344</v>
      </c>
      <c r="J48" s="70">
        <f t="shared" si="0"/>
        <v>129</v>
      </c>
      <c r="K48" s="70">
        <f t="shared" si="0"/>
        <v>47</v>
      </c>
      <c r="L48" s="70">
        <f t="shared" si="0"/>
        <v>0</v>
      </c>
      <c r="M48" s="71">
        <f>+SUM(M46:M47)</f>
        <v>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462</v>
      </c>
      <c r="D53" s="60">
        <v>358</v>
      </c>
      <c r="E53" s="60">
        <v>440</v>
      </c>
      <c r="F53" s="60">
        <v>722</v>
      </c>
      <c r="G53" s="60">
        <v>640</v>
      </c>
      <c r="H53" s="61">
        <v>507</v>
      </c>
      <c r="I53" s="61">
        <v>344</v>
      </c>
      <c r="J53" s="62">
        <v>129</v>
      </c>
      <c r="K53" s="62">
        <v>47</v>
      </c>
      <c r="L53" s="62">
        <v>0</v>
      </c>
      <c r="M53" s="63">
        <v>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462</v>
      </c>
      <c r="D55" s="68">
        <f t="shared" ref="D55:M55" si="1">+SUM(D53:D54)</f>
        <v>358</v>
      </c>
      <c r="E55" s="68">
        <f t="shared" si="1"/>
        <v>440</v>
      </c>
      <c r="F55" s="68">
        <f t="shared" si="1"/>
        <v>722</v>
      </c>
      <c r="G55" s="68">
        <f t="shared" si="1"/>
        <v>640</v>
      </c>
      <c r="H55" s="69">
        <f t="shared" si="1"/>
        <v>507</v>
      </c>
      <c r="I55" s="69">
        <f t="shared" si="1"/>
        <v>344</v>
      </c>
      <c r="J55" s="70">
        <f t="shared" si="1"/>
        <v>129</v>
      </c>
      <c r="K55" s="70">
        <f t="shared" si="1"/>
        <v>47</v>
      </c>
      <c r="L55" s="70">
        <f t="shared" si="1"/>
        <v>0</v>
      </c>
      <c r="M55" s="71">
        <f t="shared" si="1"/>
        <v>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105</v>
      </c>
      <c r="D61" s="77">
        <v>1</v>
      </c>
      <c r="E61" s="77">
        <v>2</v>
      </c>
      <c r="F61" s="77">
        <v>388</v>
      </c>
      <c r="G61" s="77">
        <v>380</v>
      </c>
      <c r="H61" s="78">
        <v>322</v>
      </c>
      <c r="I61" s="78">
        <v>228</v>
      </c>
      <c r="J61" s="79">
        <v>113</v>
      </c>
      <c r="K61" s="65">
        <v>47</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357</v>
      </c>
      <c r="D62" s="77">
        <v>357</v>
      </c>
      <c r="E62" s="77">
        <v>438</v>
      </c>
      <c r="F62" s="77">
        <v>334</v>
      </c>
      <c r="G62" s="77">
        <v>260</v>
      </c>
      <c r="H62" s="78">
        <v>185</v>
      </c>
      <c r="I62" s="78">
        <v>116</v>
      </c>
      <c r="J62" s="79">
        <v>16</v>
      </c>
      <c r="K62" s="65">
        <v>0</v>
      </c>
      <c r="L62" s="65">
        <v>0</v>
      </c>
      <c r="M62" s="66">
        <v>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462</v>
      </c>
      <c r="D66" s="81">
        <f t="shared" ref="D66:M66" si="2">+SUM(D60:D65)</f>
        <v>358</v>
      </c>
      <c r="E66" s="81">
        <f t="shared" si="2"/>
        <v>440</v>
      </c>
      <c r="F66" s="81">
        <f t="shared" si="2"/>
        <v>722</v>
      </c>
      <c r="G66" s="81">
        <f t="shared" si="2"/>
        <v>640</v>
      </c>
      <c r="H66" s="82">
        <f t="shared" si="2"/>
        <v>507</v>
      </c>
      <c r="I66" s="82">
        <f t="shared" si="2"/>
        <v>344</v>
      </c>
      <c r="J66" s="83">
        <f t="shared" si="2"/>
        <v>129</v>
      </c>
      <c r="K66" s="70">
        <f t="shared" si="2"/>
        <v>47</v>
      </c>
      <c r="L66" s="70">
        <f t="shared" si="2"/>
        <v>0</v>
      </c>
      <c r="M66" s="71">
        <f t="shared" si="2"/>
        <v>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14</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41</v>
      </c>
      <c r="E73" s="77">
        <v>105</v>
      </c>
      <c r="F73" s="77">
        <v>90</v>
      </c>
      <c r="G73" s="77">
        <v>87</v>
      </c>
      <c r="H73" s="78">
        <v>83</v>
      </c>
      <c r="I73" s="78">
        <v>44</v>
      </c>
      <c r="J73" s="79">
        <v>2</v>
      </c>
      <c r="K73" s="65">
        <v>0</v>
      </c>
      <c r="L73" s="65">
        <v>0</v>
      </c>
      <c r="M73" s="66">
        <v>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318</v>
      </c>
      <c r="D74" s="77">
        <v>273</v>
      </c>
      <c r="E74" s="77">
        <v>298</v>
      </c>
      <c r="F74" s="77">
        <v>225</v>
      </c>
      <c r="G74" s="77">
        <v>171</v>
      </c>
      <c r="H74" s="78">
        <v>100</v>
      </c>
      <c r="I74" s="78">
        <v>72</v>
      </c>
      <c r="J74" s="79">
        <v>14</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104</v>
      </c>
      <c r="D76" s="77">
        <v>42</v>
      </c>
      <c r="E76" s="77">
        <v>36</v>
      </c>
      <c r="F76" s="77">
        <v>217</v>
      </c>
      <c r="G76" s="77">
        <v>188</v>
      </c>
      <c r="H76" s="78">
        <v>166</v>
      </c>
      <c r="I76" s="78">
        <v>123</v>
      </c>
      <c r="J76" s="79">
        <v>60</v>
      </c>
      <c r="K76" s="65">
        <v>25</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26</v>
      </c>
      <c r="D77" s="77">
        <v>2</v>
      </c>
      <c r="E77" s="77">
        <v>1</v>
      </c>
      <c r="F77" s="77">
        <v>190</v>
      </c>
      <c r="G77" s="77">
        <v>194</v>
      </c>
      <c r="H77" s="78">
        <v>157</v>
      </c>
      <c r="I77" s="78">
        <v>105</v>
      </c>
      <c r="J77" s="79">
        <v>53</v>
      </c>
      <c r="K77" s="65">
        <v>22</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462</v>
      </c>
      <c r="D80" s="81">
        <f t="shared" ref="D80:M80" si="3">+SUM(D71:D79)</f>
        <v>358</v>
      </c>
      <c r="E80" s="81">
        <f t="shared" si="3"/>
        <v>440</v>
      </c>
      <c r="F80" s="81">
        <f t="shared" si="3"/>
        <v>722</v>
      </c>
      <c r="G80" s="81">
        <f t="shared" si="3"/>
        <v>640</v>
      </c>
      <c r="H80" s="82">
        <f t="shared" si="3"/>
        <v>507</v>
      </c>
      <c r="I80" s="82">
        <f t="shared" si="3"/>
        <v>344</v>
      </c>
      <c r="J80" s="83">
        <f t="shared" si="3"/>
        <v>129</v>
      </c>
      <c r="K80" s="70">
        <f t="shared" si="3"/>
        <v>47</v>
      </c>
      <c r="L80" s="70">
        <f t="shared" si="3"/>
        <v>0</v>
      </c>
      <c r="M80" s="71">
        <f t="shared" si="3"/>
        <v>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83</v>
      </c>
      <c r="F86" s="79">
        <v>44</v>
      </c>
      <c r="G86" s="79">
        <v>2</v>
      </c>
      <c r="H86" s="65">
        <v>0</v>
      </c>
      <c r="I86" s="65">
        <v>0</v>
      </c>
      <c r="J86" s="66">
        <v>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167</v>
      </c>
      <c r="F89" s="79">
        <v>123</v>
      </c>
      <c r="G89" s="79">
        <v>60</v>
      </c>
      <c r="H89" s="65">
        <v>25</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27</v>
      </c>
      <c r="F92" s="79">
        <v>14</v>
      </c>
      <c r="G92" s="79">
        <v>2</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130</v>
      </c>
      <c r="F93" s="79">
        <v>91</v>
      </c>
      <c r="G93" s="79">
        <v>51</v>
      </c>
      <c r="H93" s="65">
        <v>22</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100</v>
      </c>
      <c r="F94" s="79">
        <v>72</v>
      </c>
      <c r="G94" s="79">
        <v>14</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507</v>
      </c>
      <c r="F96" s="83">
        <f t="shared" si="4"/>
        <v>344</v>
      </c>
      <c r="G96" s="83">
        <f t="shared" si="4"/>
        <v>129</v>
      </c>
      <c r="H96" s="70">
        <f t="shared" si="4"/>
        <v>47</v>
      </c>
      <c r="I96" s="70">
        <f t="shared" si="4"/>
        <v>0</v>
      </c>
      <c r="J96" s="71">
        <f t="shared" si="4"/>
        <v>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103</v>
      </c>
      <c r="D102" s="102">
        <v>0</v>
      </c>
      <c r="E102" s="102">
        <v>2</v>
      </c>
      <c r="F102" s="102">
        <v>388</v>
      </c>
      <c r="G102" s="102">
        <v>380</v>
      </c>
      <c r="H102" s="103">
        <v>323</v>
      </c>
      <c r="I102" s="103">
        <v>228</v>
      </c>
      <c r="J102" s="103">
        <v>113</v>
      </c>
      <c r="K102" s="97">
        <v>47</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359</v>
      </c>
      <c r="D103" s="77">
        <v>358</v>
      </c>
      <c r="E103" s="77">
        <v>438</v>
      </c>
      <c r="F103" s="77">
        <v>334</v>
      </c>
      <c r="G103" s="77">
        <v>260</v>
      </c>
      <c r="H103" s="78">
        <v>184</v>
      </c>
      <c r="I103" s="78">
        <v>116</v>
      </c>
      <c r="J103" s="78">
        <v>16</v>
      </c>
      <c r="K103" s="65">
        <v>0</v>
      </c>
      <c r="L103" s="65">
        <v>0</v>
      </c>
      <c r="M103" s="66">
        <v>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462</v>
      </c>
      <c r="D107" s="81">
        <f t="shared" ref="D107:M107" si="5">+SUM(D102:D106)</f>
        <v>358</v>
      </c>
      <c r="E107" s="81">
        <f t="shared" si="5"/>
        <v>440</v>
      </c>
      <c r="F107" s="81">
        <f t="shared" si="5"/>
        <v>722</v>
      </c>
      <c r="G107" s="81">
        <f t="shared" si="5"/>
        <v>640</v>
      </c>
      <c r="H107" s="82">
        <f t="shared" si="5"/>
        <v>507</v>
      </c>
      <c r="I107" s="82">
        <f t="shared" si="5"/>
        <v>344</v>
      </c>
      <c r="J107" s="82">
        <f t="shared" si="5"/>
        <v>129</v>
      </c>
      <c r="K107" s="70">
        <f t="shared" si="5"/>
        <v>47</v>
      </c>
      <c r="L107" s="70">
        <f t="shared" si="5"/>
        <v>0</v>
      </c>
      <c r="M107" s="71">
        <f t="shared" si="5"/>
        <v>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133</v>
      </c>
      <c r="D113" s="108">
        <v>80</v>
      </c>
      <c r="E113" s="108">
        <v>83</v>
      </c>
      <c r="F113" s="108">
        <v>251</v>
      </c>
      <c r="G113" s="108">
        <v>234</v>
      </c>
      <c r="H113" s="109">
        <v>185</v>
      </c>
      <c r="I113" s="109">
        <v>126</v>
      </c>
      <c r="J113" s="97">
        <v>65</v>
      </c>
      <c r="K113" s="97">
        <v>26</v>
      </c>
      <c r="L113" s="97">
        <v>0</v>
      </c>
      <c r="M113" s="98">
        <v>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329</v>
      </c>
      <c r="D114" s="77">
        <v>278</v>
      </c>
      <c r="E114" s="77">
        <v>357</v>
      </c>
      <c r="F114" s="77">
        <v>471</v>
      </c>
      <c r="G114" s="77">
        <v>406</v>
      </c>
      <c r="H114" s="78">
        <v>322</v>
      </c>
      <c r="I114" s="78">
        <v>218</v>
      </c>
      <c r="J114" s="78">
        <v>64</v>
      </c>
      <c r="K114" s="65">
        <v>21</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462</v>
      </c>
      <c r="D116" s="81">
        <f t="shared" si="6"/>
        <v>358</v>
      </c>
      <c r="E116" s="81">
        <f t="shared" si="6"/>
        <v>440</v>
      </c>
      <c r="F116" s="81">
        <f t="shared" si="6"/>
        <v>722</v>
      </c>
      <c r="G116" s="81">
        <f t="shared" si="6"/>
        <v>640</v>
      </c>
      <c r="H116" s="82">
        <f t="shared" si="6"/>
        <v>507</v>
      </c>
      <c r="I116" s="82">
        <f t="shared" si="6"/>
        <v>344</v>
      </c>
      <c r="J116" s="82">
        <f t="shared" si="6"/>
        <v>129</v>
      </c>
      <c r="K116" s="70">
        <f t="shared" si="6"/>
        <v>47</v>
      </c>
      <c r="L116" s="70">
        <f t="shared" si="6"/>
        <v>0</v>
      </c>
      <c r="M116" s="71">
        <f t="shared" si="6"/>
        <v>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v>
      </c>
      <c r="D123" s="115">
        <v>1</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v>
      </c>
      <c r="D127" s="118">
        <f>+SUM(D121:D126)</f>
        <v>1</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8</v>
      </c>
      <c r="F133" s="77">
        <v>76</v>
      </c>
      <c r="G133" s="78">
        <v>64</v>
      </c>
      <c r="H133" s="78">
        <v>46</v>
      </c>
      <c r="I133" s="79">
        <v>3</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53</v>
      </c>
      <c r="D134" s="77">
        <v>49</v>
      </c>
      <c r="E134" s="77">
        <v>72</v>
      </c>
      <c r="F134" s="77">
        <v>17</v>
      </c>
      <c r="G134" s="78">
        <v>1</v>
      </c>
      <c r="H134" s="78">
        <v>1</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53</v>
      </c>
      <c r="D138" s="81">
        <f t="shared" ref="D138:I138" si="10">+SUM(D132:D137)</f>
        <v>49</v>
      </c>
      <c r="E138" s="81">
        <f t="shared" si="10"/>
        <v>80</v>
      </c>
      <c r="F138" s="81">
        <f t="shared" si="10"/>
        <v>93</v>
      </c>
      <c r="G138" s="82">
        <f t="shared" si="10"/>
        <v>65</v>
      </c>
      <c r="H138" s="82">
        <f t="shared" si="10"/>
        <v>47</v>
      </c>
      <c r="I138" s="83">
        <f t="shared" si="10"/>
        <v>3</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90</v>
      </c>
      <c r="D145" s="77">
        <v>1</v>
      </c>
      <c r="E145" s="77">
        <v>37</v>
      </c>
      <c r="F145" s="77">
        <v>65</v>
      </c>
      <c r="G145" s="78">
        <v>77</v>
      </c>
      <c r="H145" s="78">
        <v>99</v>
      </c>
      <c r="I145" s="79">
        <v>69</v>
      </c>
      <c r="J145" s="78">
        <v>64</v>
      </c>
      <c r="K145" s="78">
        <v>56</v>
      </c>
      <c r="L145" s="124">
        <v>11</v>
      </c>
      <c r="M145" s="125">
        <v>1</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62</v>
      </c>
      <c r="D146" s="77">
        <v>52</v>
      </c>
      <c r="E146" s="77">
        <v>30</v>
      </c>
      <c r="F146" s="77">
        <v>43</v>
      </c>
      <c r="G146" s="78">
        <v>57</v>
      </c>
      <c r="H146" s="78">
        <v>50</v>
      </c>
      <c r="I146" s="79">
        <v>50</v>
      </c>
      <c r="J146" s="78">
        <v>62</v>
      </c>
      <c r="K146" s="78">
        <v>6</v>
      </c>
      <c r="L146" s="124">
        <v>1</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152</v>
      </c>
      <c r="D150" s="81">
        <f t="shared" ref="D150:I150" si="12">+SUM(D144:D149)</f>
        <v>53</v>
      </c>
      <c r="E150" s="81">
        <f t="shared" si="12"/>
        <v>68</v>
      </c>
      <c r="F150" s="81">
        <f t="shared" si="12"/>
        <v>108</v>
      </c>
      <c r="G150" s="82">
        <f t="shared" si="12"/>
        <v>134</v>
      </c>
      <c r="H150" s="82">
        <f t="shared" si="12"/>
        <v>149</v>
      </c>
      <c r="I150" s="83">
        <f t="shared" si="12"/>
        <v>119</v>
      </c>
      <c r="J150" s="82">
        <f>+SUM(J144:J149)</f>
        <v>126</v>
      </c>
      <c r="K150" s="82">
        <f t="shared" ref="K150" si="13">+SUM(K144:K149)</f>
        <v>62</v>
      </c>
      <c r="L150" s="127">
        <f>+SUM(L144:L149)</f>
        <v>12</v>
      </c>
      <c r="M150" s="128">
        <f>+SUM(M144:M149)</f>
        <v>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1208</v>
      </c>
      <c r="C155" s="130">
        <f>+IFERROR((VLOOKUP(A155,Hoja2!$A$2:$I$1444,4,FALSE)),"")</f>
        <v>1208</v>
      </c>
      <c r="D155" s="169" t="str">
        <f>+IFERROR((VLOOKUP(A155,Hoja2!$A$2:$I$1444,5,FALSE)),"")</f>
        <v>UNIVERSIDAD DEL QUINDIO</v>
      </c>
      <c r="E155" s="169"/>
      <c r="F155" s="169"/>
      <c r="G155" s="170"/>
      <c r="H155" s="130" t="str">
        <f>+IFERROR((VLOOKUP(A155,Hoja2!$A$2:$I$1444,6,FALSE)),"")</f>
        <v>Quindío</v>
      </c>
      <c r="I155" s="130" t="str">
        <f>+IFERROR((VLOOKUP(A155,Hoja2!$A$2:$I$1444,7,FALSE)),"")</f>
        <v>Oficial</v>
      </c>
      <c r="J155" s="249" t="str">
        <f>+IFERROR((VLOOKUP(A155,Hoja2!$A$2:$I$1444,8,FALSE)),"")</f>
        <v>Universidad</v>
      </c>
      <c r="K155" s="250"/>
      <c r="L155" s="131">
        <f>+IFERROR((VLOOKUP(A155,Hoja2!$A$2:$I$1444,9,FALSE)),"")</f>
        <v>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rQzSvDgbCa84zAwSx7p13D+/pFWiwcrM62h8dR0C51wBphCzFpf/dkxniRyrP/zvxmBLcSbaUsfpOninyvvHA==" saltValue="lI/luO3mDrUCNZPE2eZLn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