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50798FE9-E894-4109-9B6F-DEC8B86A3010}"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<sst xmlns="http://schemas.openxmlformats.org/spreadsheetml/2006/main" count="22315" uniqueCount="444">
  <si>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</si>
  <si>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</si>
  <si>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</si>
  <si>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</si>
  <si>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</si>
  <si>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</si>
  <si>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</si>
  <si>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</si>
  <si>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</si>
  <si>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</si>
  <si>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</si>
  <si>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</si>
  <si>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</si>
  <si>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</si>
  <si>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</si>
  <si>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</si>
  <si>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</si>
  <si>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</si>
  <si>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</si>
  <si>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</si>
  <si>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</si>
  <si>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</si>
  <si>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</si>
  <si>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</si>
  <si>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</si>
  <si>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</si>
  <si>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</si>
  <si>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</si>
  <si>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</si>
  <si>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</si>
  <si>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</si>
  <si>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</si>
  <si>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</si>
  <si>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</si>
  <si>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</si>
  <si>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</si>
  <si>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</si>
  <si>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</si>
  <si>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</si>
  <si>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</si>
  <si>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</si>
  <si>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</si>
  <si>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</si>
  <si>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</si>
  <si>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</si>
  <si>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</si>
  <si>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</si>
  <si>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</si>
  <si>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</si>
  <si>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</si>
  <si>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</si>
  <si>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</si>
  <si>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</si>
  <si>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</si>
  <si>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</si>
  <si>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</si>
  <si>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</si>
  <si>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</si>
  <si>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</si>
  <si>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</si>
  <si>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</si>
  <si>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</si>
  <si>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</si>
  <si>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</si>
  <si>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</si>
  <si>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</si>
  <si>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</si>
  <si>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</si>
  <si>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</si>
  <si>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</si>
  <si>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</si>
  <si>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</si>
  <si>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</si>
  <si>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</si>
  <si>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</si>
  <si>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</si>
  <si>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</si>
  <si>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</si>
  <si>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</si>
  <si>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</si>
  <si>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</si>
  <si>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</si>
  <si>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</si>
  <si>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</si>
  <si>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</si>
  <si>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</si>
  <si>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</si>
  <si>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</si>
  <si>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</si>
  <si>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</si>
  <si>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</si>
  <si>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</si>
  <si>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</si>
  <si>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</si>
  <si>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</si>
  <si>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</si>
  <si>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</si>
  <si>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</si>
  <si>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</si>
  <si>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</si>
  <si>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</si>
  <si>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</si>
  <si>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</si>
  <si>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</si>
  <si>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</si>
  <si>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</si>
  <si>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</si>
  <si>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</si>
  <si>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</si>
  <si>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</si>
  <si>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</si>
  <si>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</si>
  <si>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</si>
  <si>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</si>
  <si>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</si>
  <si>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</si>
  <si>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</si>
  <si>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</si>
  <si>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</si>
  <si>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</si>
  <si>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</si>
  <si>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</si>
  <si>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</si>
  <si>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</si>
  <si>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</si>
  <si>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</si>
  <si>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</si>
  <si>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</si>
  <si>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</si>
  <si>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</si>
  <si>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</si>
  <si>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</si>
  <si>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</si>
  <si>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</si>
  <si>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</si>
  <si>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</si>
  <si>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</si>
  <si>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</si>
  <si>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</si>
  <si>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</si>
  <si>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</si>
  <si>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</si>
  <si>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</si>
  <si>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</si>
  <si>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</si>
  <si>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</si>
  <si>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</si>
  <si>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</si>
  <si>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</si>
  <si>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</si>
  <si>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</si>
  <si>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</si>
  <si>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</si>
  <si>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</si>
  <si>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</si>
  <si>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</si>
  <si>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</si>
  <si>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</si>
  <si>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</si>
  <si>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</si>
  <si>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</si>
  <si>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</si>
  <si>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</si>
  <si>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</si>
  <si>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</si>
  <si>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</si>
  <si>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</si>
  <si>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</si>
  <si>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</si>
  <si>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</si>
  <si>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</si>
  <si>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</si>
  <si>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</si>
  <si>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</si>
  <si>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</si>
  <si>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</si>
  <si>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</si>
  <si>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</si>
  <si>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</si>
  <si>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</si>
  <si>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</si>
  <si>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</si>
  <si>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</si>
  <si>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</si>
  <si>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</si>
  <si>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</si>
  <si>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</si>
  <si>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</si>
  <si>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</si>
  <si>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</si>
  <si>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</si>
  <si>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</si>
  <si>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</si>
  <si>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</si>
  <si>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</si>
  <si>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</si>
  <si>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</si>
  <si>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</si>
  <si>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</si>
  <si>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</si>
  <si>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</si>
  <si>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</si>
  <si>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</si>
  <si>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</si>
  <si>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</si>
  <si>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</si>
  <si>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</si>
  <si>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</si>
  <si>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</si>
  <si>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</si>
  <si>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</si>
  <si>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</si>
  <si>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</si>
  <si>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</si>
  <si>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</si>
  <si>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</si>
  <si>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</si>
  <si>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</si>
  <si>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</si>
  <si>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</si>
  <si>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</si>
  <si>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</si>
  <si>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</si>
  <si>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</si>
  <si>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</si>
  <si>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</si>
  <si>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</si>
  <si>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</si>
  <si>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</si>
  <si>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</si>
  <si>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</si>
  <si>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</si>
  <si>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</si>
  <si>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</si>
  <si>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</si>
  <si>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</si>
  <si>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</si>
  <si>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</si>
  <si>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</si>
  <si>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</si>
  <si>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</si>
  <si>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</si>
  <si>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</si>
  <si>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</si>
  <si>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</si>
  <si>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</si>
  <si>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</si>
  <si>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</si>
  <si>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</si>
  <si>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</si>
  <si>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</si>
  <si>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</si>
  <si>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</si>
  <si>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</si>
  <si>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</si>
  <si>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</si>
  <si>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</si>
  <si>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</si>
  <si>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</si>
  <si>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</si>
  <si>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</si>
  <si>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</si>
  <si>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</si>
  <si>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</si>
  <si>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</si>
  <si>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</si>
  <si>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</si>
  <si>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</si>
  <si>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</si>
  <si>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</si>
  <si>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</si>
  <si>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</si>
  <si>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</si>
  <si>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</si>
  <si>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</si>
  <si>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</si>
  <si>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</si>
  <si>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</si>
  <si>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</si>
  <si>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</si>
  <si>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</si>
  <si>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</si>
  <si>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</si>
  <si>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</si>
  <si>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</si>
  <si>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</si>
  <si>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</si>
  <si>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</si>
  <si>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</si>
  <si>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</si>
  <si>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</si>
  <si>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</si>
  <si>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</si>
  <si>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</si>
  <si>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</si>
  <si>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</si>
  <si>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</si>
  <si>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</si>
  <si>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</si>
  <si>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</si>
  <si>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</si>
  <si>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</si>
  <si>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</si>
  <si>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</si>
  <si>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</si>
  <si>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</si>
  <si>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</si>
  <si>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</si>
  <si>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</si>
  <si>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</si>
  <si>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</si>
  <si>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</si>
  <si>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</si>
  <si>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</si>
  <si>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</si>
  <si>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</si>
  <si>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</si>
  <si>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</si>
  <si>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</si>
  <si>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</si>
  <si>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</si>
  <si>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</si>
  <si>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</si>
  <si>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</si>
  <si>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</si>
  <si>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</si>
  <si>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</si>
  <si>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</si>
  <si>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</si>
  <si>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</si>
  <si>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</si>
  <si>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</si>
  <si>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</si>
  <si>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</si>
  <si>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</si>
  <si>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</si>
  <si>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</si>
  <si>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</si>
  <si>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</si>
  <si>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</si>
  <si>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</si>
  <si>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</si>
  <si>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</si>
  <si>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</si>
  <si>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</si>
  <si>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</si>
  <si>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</si>
  <si>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</si>
  <si>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</si>
  <si>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</si>
  <si>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</si>
  <si>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</si>
  <si>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</si>
  <si>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</si>
  <si>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</si>
  <si>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</si>
  <si>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</si>
  <si>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</si>
  <si>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</si>
  <si>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</si>
  <si>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</si>
  <si>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</si>
  <si>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</si>
  <si>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</si>
  <si>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</si>
  <si>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</si>
  <si>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</si>
  <si>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</si>
  <si>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</si>
  <si>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</si>
  <si>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</si>
  <si>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</si>
  <si>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</si>
  <si>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</si>
  <si>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</si>
  <si>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</si>
  <si>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</si>
  <si>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</si>
  <si>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</si>
  <si>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</si>
  <si>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</si>
  <si>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</si>
  <si>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</si>
  <si>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</si>
  <si>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</si>
  <si>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</si>
  <si>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</si>
  <si>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</si>
  <si>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</si>
  <si>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</si>
  <si>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</si>
  <si>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</si>
  <si>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</si>
  <si>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</si>
  <si>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</si>
  <si>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</si>
  <si>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</si>
  <si>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</si>
  <si>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</si>
  <si>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</si>
  <si>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</si>
  <si>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</si>
  <si>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</si>
  <si>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</si>
  <si>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</si>
  <si>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</si>
  <si>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</si>
  <si>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</si>
  <si>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</si>
  <si>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</si>
  <si>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</si>
  <si>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</si>
  <si>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</si>
  <si>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</si>
  <si>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</si>
  <si>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</si>
  <si>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</si>
  <si>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</si>
  <si>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</si>
  <si>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</si>
  <si>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</si>
  <si>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</si>
  <si>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</si>
  <si>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</si>
  <si>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</si>
  <si>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</si>
  <si>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</si>
  <si>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</si>
  <si>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</si>
  <si>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</si>
  <si>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</si>
  <si>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</si>
  <si>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</si>
  <si>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</si>
  <si>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</si>
  <si>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</si>
  <si>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</si>
  <si>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</si>
  <si>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</si>
  <si>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</si>
  <si>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</si>
  <si>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</si>
  <si>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SAN ANTONIO</t>
  </si>
  <si>
    <t>TOLIMA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</si>
</sst>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SAN ANTONIO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73</v>
      </c>
      <c r="C10" s="138" t="s">
        <v>443</v>
      </c>
      <c r="D10" s="138">
        <v>73675</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73</v>
      </c>
      <c r="B12" s="140"/>
      <c r="C12" s="139" t="str">
        <f>+C10</f>
        <v>TOLIMA</v>
      </c>
      <c r="D12" s="141"/>
      <c r="E12" s="139">
        <f>+D10</f>
        <v>73675</v>
      </c>
      <c r="F12" s="141"/>
      <c r="G12" s="139" t="str">
        <f>+A10</f>
        <v>SAN ANTONIO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SAN ANTONIO</v>
      </c>
      <c r="H17" s="209" t="str">
        <f>+C12</f>
        <v>TOLIMA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v>
      </c>
      <c r="H20" s="4">
        <f>+SUM(H21:H22)</f>
        <v>52667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v>
      </c>
      <c r="H21" s="7">
        <v>50586</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2081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8.9285714285714283E-4</v>
      </c>
      <c r="H23" s="13">
        <f>+M31</f>
        <v>0.46291534357641589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0.32700000000000001</v>
      </c>
      <c r="H24" s="16">
        <f>+N40</f>
        <v>0.49144550720732855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1.1844331641285956E-2</v>
      </c>
      <c r="D30" s="24">
        <v>1.1996572407883462E-2</v>
      </c>
      <c r="E30" s="24">
        <v>1.391304347826087E-2</v>
      </c>
      <c r="F30" s="24">
        <v>0</v>
      </c>
      <c r="G30" s="24">
        <v>0</v>
      </c>
      <c r="H30" s="25">
        <v>8.8967971530249106E-4</v>
      </c>
      <c r="I30" s="25">
        <v>0</v>
      </c>
      <c r="J30" s="26">
        <v>0</v>
      </c>
      <c r="K30" s="26">
        <v>0</v>
      </c>
      <c r="L30" s="26">
        <v>0</v>
      </c>
      <c r="M30" s="27">
        <v>8.9285714285714283E-4</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0.43606365218626791</v>
      </c>
      <c r="D31" s="29">
        <v>0.42497950016043351</v>
      </c>
      <c r="E31" s="29">
        <v>0.43338840023217395</v>
      </c>
      <c r="F31" s="29">
        <v>0.45007938065252678</v>
      </c>
      <c r="G31" s="29">
        <v>0.43713143872113674</v>
      </c>
      <c r="H31" s="30">
        <v>0.41428444838280903</v>
      </c>
      <c r="I31" s="30">
        <v>0.46632133373960738</v>
      </c>
      <c r="J31" s="31">
        <v>0.42964462398897141</v>
      </c>
      <c r="K31" s="31">
        <v>0.44189559226216768</v>
      </c>
      <c r="L31" s="31">
        <v>0.45070207295805542</v>
      </c>
      <c r="M31" s="32">
        <v>0.46291534357641589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126</v>
      </c>
      <c r="D39" s="39">
        <v>30</v>
      </c>
      <c r="E39" s="40">
        <v>0.23809523809523808</v>
      </c>
      <c r="F39" s="38">
        <v>120</v>
      </c>
      <c r="G39" s="39">
        <v>38</v>
      </c>
      <c r="H39" s="40">
        <v>0.31666666666666665</v>
      </c>
      <c r="I39" s="38">
        <v>158</v>
      </c>
      <c r="J39" s="39">
        <v>55</v>
      </c>
      <c r="K39" s="40">
        <v>0.34810126582278483</v>
      </c>
      <c r="L39" s="41">
        <v>168</v>
      </c>
      <c r="M39" s="42">
        <v>55</v>
      </c>
      <c r="N39" s="43">
        <v>0.32700000000000001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13641</v>
      </c>
      <c r="D40" s="45">
        <v>5903</v>
      </c>
      <c r="E40" s="46">
        <v>0.43273953522469027</v>
      </c>
      <c r="F40" s="44">
        <v>14598</v>
      </c>
      <c r="G40" s="45">
        <v>6820</v>
      </c>
      <c r="H40" s="46">
        <v>0.46718728592957942</v>
      </c>
      <c r="I40" s="44">
        <v>13952</v>
      </c>
      <c r="J40" s="45">
        <v>6705</v>
      </c>
      <c r="K40" s="46">
        <v>0.4805762614678899</v>
      </c>
      <c r="L40" s="47">
        <v>14846</v>
      </c>
      <c r="M40" s="45">
        <v>7296</v>
      </c>
      <c r="N40" s="46">
        <v>0.49144550720732855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14</v>
      </c>
      <c r="D46" s="60">
        <v>14</v>
      </c>
      <c r="E46" s="60">
        <v>16</v>
      </c>
      <c r="F46" s="60">
        <v>0</v>
      </c>
      <c r="G46" s="60">
        <v>0</v>
      </c>
      <c r="H46" s="61">
        <v>0</v>
      </c>
      <c r="I46" s="61">
        <v>0</v>
      </c>
      <c r="J46" s="62">
        <v>0</v>
      </c>
      <c r="K46" s="62">
        <v>0</v>
      </c>
      <c r="L46" s="62">
        <v>0</v>
      </c>
      <c r="M46" s="63">
        <v>1</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1</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14</v>
      </c>
      <c r="D48" s="68">
        <f t="shared" ref="D48:L48" si="0">+SUM(D46:D47)</f>
        <v>14</v>
      </c>
      <c r="E48" s="68">
        <f t="shared" si="0"/>
        <v>16</v>
      </c>
      <c r="F48" s="68">
        <f t="shared" si="0"/>
        <v>0</v>
      </c>
      <c r="G48" s="68">
        <f t="shared" si="0"/>
        <v>0</v>
      </c>
      <c r="H48" s="69">
        <f t="shared" si="0"/>
        <v>1</v>
      </c>
      <c r="I48" s="69">
        <f t="shared" si="0"/>
        <v>0</v>
      </c>
      <c r="J48" s="70">
        <f t="shared" si="0"/>
        <v>0</v>
      </c>
      <c r="K48" s="70">
        <f t="shared" si="0"/>
        <v>0</v>
      </c>
      <c r="L48" s="70">
        <f t="shared" si="0"/>
        <v>0</v>
      </c>
      <c r="M48" s="71">
        <f>+SUM(M46:M47)</f>
        <v>1</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14</v>
      </c>
      <c r="D53" s="60">
        <v>14</v>
      </c>
      <c r="E53" s="60">
        <v>16</v>
      </c>
      <c r="F53" s="60">
        <v>0</v>
      </c>
      <c r="G53" s="60">
        <v>0</v>
      </c>
      <c r="H53" s="61">
        <v>1</v>
      </c>
      <c r="I53" s="61">
        <v>0</v>
      </c>
      <c r="J53" s="62">
        <v>0</v>
      </c>
      <c r="K53" s="62">
        <v>0</v>
      </c>
      <c r="L53" s="62">
        <v>0</v>
      </c>
      <c r="M53" s="63">
        <v>1</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14</v>
      </c>
      <c r="D55" s="68">
        <f t="shared" ref="D55:M55" si="1">+SUM(D53:D54)</f>
        <v>14</v>
      </c>
      <c r="E55" s="68">
        <f t="shared" si="1"/>
        <v>16</v>
      </c>
      <c r="F55" s="68">
        <f t="shared" si="1"/>
        <v>0</v>
      </c>
      <c r="G55" s="68">
        <f t="shared" si="1"/>
        <v>0</v>
      </c>
      <c r="H55" s="69">
        <f t="shared" si="1"/>
        <v>1</v>
      </c>
      <c r="I55" s="69">
        <f t="shared" si="1"/>
        <v>0</v>
      </c>
      <c r="J55" s="70">
        <f t="shared" si="1"/>
        <v>0</v>
      </c>
      <c r="K55" s="70">
        <f t="shared" si="1"/>
        <v>0</v>
      </c>
      <c r="L55" s="70">
        <f t="shared" si="1"/>
        <v>0</v>
      </c>
      <c r="M55" s="71">
        <f t="shared" si="1"/>
        <v>1</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1</v>
      </c>
      <c r="I60" s="74">
        <v>0</v>
      </c>
      <c r="J60" s="75">
        <v>0</v>
      </c>
      <c r="K60" s="62">
        <v>0</v>
      </c>
      <c r="L60" s="62">
        <v>0</v>
      </c>
      <c r="M60" s="63">
        <v>1</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14</v>
      </c>
      <c r="D62" s="77">
        <v>14</v>
      </c>
      <c r="E62" s="77">
        <v>16</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14</v>
      </c>
      <c r="D66" s="81">
        <f t="shared" ref="D66:M66" si="2">+SUM(D60:D65)</f>
        <v>14</v>
      </c>
      <c r="E66" s="81">
        <f t="shared" si="2"/>
        <v>16</v>
      </c>
      <c r="F66" s="81">
        <f t="shared" si="2"/>
        <v>0</v>
      </c>
      <c r="G66" s="81">
        <f t="shared" si="2"/>
        <v>0</v>
      </c>
      <c r="H66" s="82">
        <f t="shared" si="2"/>
        <v>1</v>
      </c>
      <c r="I66" s="82">
        <f t="shared" si="2"/>
        <v>0</v>
      </c>
      <c r="J66" s="83">
        <f t="shared" si="2"/>
        <v>0</v>
      </c>
      <c r="K66" s="70">
        <f t="shared" si="2"/>
        <v>0</v>
      </c>
      <c r="L66" s="70">
        <f t="shared" si="2"/>
        <v>0</v>
      </c>
      <c r="M66" s="71">
        <f t="shared" si="2"/>
        <v>1</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14</v>
      </c>
      <c r="D73" s="77">
        <v>14</v>
      </c>
      <c r="E73" s="77">
        <v>16</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1</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1</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14</v>
      </c>
      <c r="D80" s="81">
        <f t="shared" ref="D80:M80" si="3">+SUM(D71:D79)</f>
        <v>14</v>
      </c>
      <c r="E80" s="81">
        <f t="shared" si="3"/>
        <v>16</v>
      </c>
      <c r="F80" s="81">
        <f t="shared" si="3"/>
        <v>0</v>
      </c>
      <c r="G80" s="81">
        <f t="shared" si="3"/>
        <v>0</v>
      </c>
      <c r="H80" s="82">
        <f t="shared" si="3"/>
        <v>1</v>
      </c>
      <c r="I80" s="82">
        <f t="shared" si="3"/>
        <v>0</v>
      </c>
      <c r="J80" s="83">
        <f t="shared" si="3"/>
        <v>0</v>
      </c>
      <c r="K80" s="70">
        <f t="shared" si="3"/>
        <v>0</v>
      </c>
      <c r="L80" s="70">
        <f t="shared" si="3"/>
        <v>0</v>
      </c>
      <c r="M80" s="71">
        <f t="shared" si="3"/>
        <v>1</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1</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1</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v>
      </c>
      <c r="F96" s="83">
        <f t="shared" si="4"/>
        <v>0</v>
      </c>
      <c r="G96" s="83">
        <f t="shared" si="4"/>
        <v>0</v>
      </c>
      <c r="H96" s="70">
        <f t="shared" si="4"/>
        <v>0</v>
      </c>
      <c r="I96" s="70">
        <f t="shared" si="4"/>
        <v>0</v>
      </c>
      <c r="J96" s="71">
        <f t="shared" si="4"/>
        <v>1</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1</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14</v>
      </c>
      <c r="D103" s="77">
        <v>14</v>
      </c>
      <c r="E103" s="77">
        <v>16</v>
      </c>
      <c r="F103" s="77">
        <v>0</v>
      </c>
      <c r="G103" s="77">
        <v>0</v>
      </c>
      <c r="H103" s="78">
        <v>1</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14</v>
      </c>
      <c r="D107" s="81">
        <f t="shared" ref="D107:M107" si="5">+SUM(D102:D106)</f>
        <v>14</v>
      </c>
      <c r="E107" s="81">
        <f t="shared" si="5"/>
        <v>16</v>
      </c>
      <c r="F107" s="81">
        <f t="shared" si="5"/>
        <v>0</v>
      </c>
      <c r="G107" s="81">
        <f t="shared" si="5"/>
        <v>0</v>
      </c>
      <c r="H107" s="82">
        <f t="shared" si="5"/>
        <v>1</v>
      </c>
      <c r="I107" s="82">
        <f t="shared" si="5"/>
        <v>0</v>
      </c>
      <c r="J107" s="82">
        <f t="shared" si="5"/>
        <v>0</v>
      </c>
      <c r="K107" s="70">
        <f t="shared" si="5"/>
        <v>0</v>
      </c>
      <c r="L107" s="70">
        <f t="shared" si="5"/>
        <v>0</v>
      </c>
      <c r="M107" s="71">
        <f t="shared" si="5"/>
        <v>1</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5</v>
      </c>
      <c r="D113" s="108">
        <v>5</v>
      </c>
      <c r="E113" s="108">
        <v>6</v>
      </c>
      <c r="F113" s="108">
        <v>0</v>
      </c>
      <c r="G113" s="108">
        <v>0</v>
      </c>
      <c r="H113" s="109">
        <v>1</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9</v>
      </c>
      <c r="D114" s="77">
        <v>9</v>
      </c>
      <c r="E114" s="77">
        <v>10</v>
      </c>
      <c r="F114" s="77">
        <v>0</v>
      </c>
      <c r="G114" s="77">
        <v>0</v>
      </c>
      <c r="H114" s="78">
        <v>0</v>
      </c>
      <c r="I114" s="78">
        <v>0</v>
      </c>
      <c r="J114" s="78">
        <v>0</v>
      </c>
      <c r="K114" s="65">
        <v>0</v>
      </c>
      <c r="L114" s="65">
        <v>0</v>
      </c>
      <c r="M114" s="66">
        <v>1</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14</v>
      </c>
      <c r="D116" s="81">
        <f t="shared" si="6"/>
        <v>14</v>
      </c>
      <c r="E116" s="81">
        <f t="shared" si="6"/>
        <v>16</v>
      </c>
      <c r="F116" s="81">
        <f t="shared" si="6"/>
        <v>0</v>
      </c>
      <c r="G116" s="81">
        <f t="shared" si="6"/>
        <v>0</v>
      </c>
      <c r="H116" s="82">
        <f t="shared" si="6"/>
        <v>1</v>
      </c>
      <c r="I116" s="82">
        <f t="shared" si="6"/>
        <v>0</v>
      </c>
      <c r="J116" s="82">
        <f t="shared" si="6"/>
        <v>0</v>
      </c>
      <c r="K116" s="70">
        <f t="shared" si="6"/>
        <v>0</v>
      </c>
      <c r="L116" s="70">
        <f t="shared" si="6"/>
        <v>0</v>
      </c>
      <c r="M116" s="71">
        <f t="shared" si="6"/>
        <v>1</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1</v>
      </c>
      <c r="D121" s="112">
        <v>0</v>
      </c>
      <c r="E121" s="113">
        <f>+IF(OR(C121=0,C121="-"),"",(D121/C121))</f>
        <v>0</v>
      </c>
      <c r="F121" s="137"/>
      <c r="G121" s="238" t="s">
        <v>49</v>
      </c>
      <c r="H121" s="240"/>
      <c r="I121" s="114">
        <v>1</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v>
      </c>
      <c r="D127" s="118">
        <f>+SUM(D121:D126)</f>
        <v>0</v>
      </c>
      <c r="E127" s="119">
        <f t="shared" ref="E127" si="9">+IF(C127=0,"",(D127/C127))</f>
        <v>0</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1</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1</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6</v>
      </c>
      <c r="F146" s="77">
        <v>0</v>
      </c>
      <c r="G146" s="78">
        <v>0</v>
      </c>
      <c r="H146" s="78">
        <v>0</v>
      </c>
      <c r="I146" s="79">
        <v>2</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1</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8</v>
      </c>
      <c r="F150" s="81">
        <f t="shared" si="12"/>
        <v>0</v>
      </c>
      <c r="G150" s="82">
        <f t="shared" si="12"/>
        <v>0</v>
      </c>
      <c r="H150" s="82">
        <f t="shared" si="12"/>
        <v>0</v>
      </c>
      <c r="I150" s="83">
        <f t="shared" si="12"/>
        <v>2</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9929</v>
      </c>
      <c r="C155" s="130">
        <f>+IFERROR((VLOOKUP(A155,Hoja2!$A$2:$I$1444,4,FALSE)),"")</f>
        <v>9929</v>
      </c>
      <c r="D155" s="169" t="str">
        <f>+IFERROR((VLOOKUP(A155,Hoja2!$A$2:$I$1444,5,FALSE)),"")</f>
        <v>UNIVERSIDAD AUTÓNOMA INDÍGENA INTERCULTURAL - UAIIN</v>
      </c>
      <c r="E155" s="169"/>
      <c r="F155" s="169"/>
      <c r="G155" s="170"/>
      <c r="H155" s="130" t="str">
        <f>+IFERROR((VLOOKUP(A155,Hoja2!$A$2:$I$1444,6,FALSE)),"")</f>
        <v>Cauca</v>
      </c>
      <c r="I155" s="130" t="str">
        <f>+IFERROR((VLOOKUP(A155,Hoja2!$A$2:$I$1444,7,FALSE)),"")</f>
        <v>Oficial</v>
      </c>
      <c r="J155" s="249" t="str">
        <f>+IFERROR((VLOOKUP(A155,Hoja2!$A$2:$I$1444,8,FALSE)),"")</f>
        <v>Universidad</v>
      </c>
      <c r="K155" s="250"/>
      <c r="L155" s="131">
        <f>+IFERROR((VLOOKUP(A155,Hoja2!$A$2:$I$1444,9,FALSE)),"")</f>
        <v>1</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lLgs7YwOFXi88scNwe9WPqAYB7NPt+/jguDfTzDrz2v9fDNvGjWsKH6mEeBu4iTJzLyl3OANP7ORgLTUn0/U2g==" saltValue="C8plkWhbWEWCyD58MBokg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2025-08-07T23:28:13Z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