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F057E7F-BBCE-4A77-AC3C-7D37F6A5A71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<sst xmlns="http://schemas.openxmlformats.org/spreadsheetml/2006/main" count="22315" uniqueCount="444">
  <si>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</si>
  <si>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</si>
  <si>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</si>
  <si>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</si>
  <si>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</si>
  <si>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</si>
  <si>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</si>
  <si>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</si>
  <si>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</si>
  <si>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</si>
  <si>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</si>
  <si>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</si>
  <si>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</si>
  <si>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</si>
  <si>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</si>
  <si>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</si>
  <si>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</si>
  <si>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</si>
  <si>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</si>
  <si>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</si>
  <si>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</si>
  <si>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</si>
  <si>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</si>
  <si>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</si>
  <si>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</si>
  <si>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</si>
  <si>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</si>
  <si>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</si>
  <si>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</si>
  <si>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</si>
  <si>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</si>
  <si>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</si>
  <si>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</si>
  <si>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</si>
  <si>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</si>
  <si>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</si>
  <si>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</si>
  <si>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</si>
  <si>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</si>
  <si>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</si>
  <si>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</si>
  <si>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</si>
  <si>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</si>
  <si>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</si>
  <si>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</si>
  <si>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</si>
  <si>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</si>
  <si>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</si>
  <si>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</si>
  <si>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</si>
  <si>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</si>
  <si>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</si>
  <si>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</si>
  <si>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</si>
  <si>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</si>
  <si>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</si>
  <si>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</si>
  <si>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</si>
  <si>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</si>
  <si>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</si>
  <si>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</si>
  <si>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</si>
  <si>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</si>
  <si>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</si>
  <si>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</si>
  <si>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</si>
  <si>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</si>
  <si>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</si>
  <si>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</si>
  <si>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</si>
  <si>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</si>
  <si>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</si>
  <si>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</si>
  <si>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</si>
  <si>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</si>
  <si>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</si>
  <si>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</si>
  <si>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</si>
  <si>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</si>
  <si>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</si>
  <si>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</si>
  <si>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</si>
  <si>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</si>
  <si>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</si>
  <si>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</si>
  <si>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</si>
  <si>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</si>
  <si>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</si>
  <si>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</si>
  <si>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</si>
  <si>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</si>
  <si>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</si>
  <si>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</si>
  <si>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</si>
  <si>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</si>
  <si>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</si>
  <si>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</si>
  <si>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</si>
  <si>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</si>
  <si>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</si>
  <si>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</si>
  <si>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</si>
  <si>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</si>
  <si>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</si>
  <si>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</si>
  <si>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</si>
  <si>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</si>
  <si>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</si>
  <si>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</si>
  <si>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</si>
  <si>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</si>
  <si>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</si>
  <si>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</si>
  <si>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</si>
  <si>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</si>
  <si>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</si>
  <si>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</si>
  <si>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</si>
  <si>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</si>
  <si>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</si>
  <si>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</si>
  <si>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</si>
  <si>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</si>
  <si>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</si>
  <si>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</si>
  <si>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</si>
  <si>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</si>
  <si>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</si>
  <si>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</si>
  <si>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</si>
  <si>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</si>
  <si>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</si>
  <si>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</si>
  <si>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</si>
  <si>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</si>
  <si>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</si>
  <si>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</si>
  <si>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</si>
  <si>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</si>
  <si>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</si>
  <si>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</si>
  <si>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</si>
  <si>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</si>
  <si>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</si>
  <si>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</si>
  <si>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</si>
  <si>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</si>
  <si>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</si>
  <si>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</si>
  <si>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</si>
  <si>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</si>
  <si>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</si>
  <si>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</si>
  <si>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</si>
  <si>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</si>
  <si>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</si>
  <si>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</si>
  <si>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</si>
  <si>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</si>
  <si>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</si>
  <si>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</si>
  <si>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</si>
  <si>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</si>
  <si>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</si>
  <si>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</si>
  <si>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</si>
  <si>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</si>
  <si>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</si>
  <si>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</si>
  <si>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</si>
  <si>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</si>
  <si>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</si>
  <si>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</si>
  <si>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</si>
  <si>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</si>
  <si>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</si>
  <si>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</si>
  <si>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</si>
  <si>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</si>
  <si>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</si>
  <si>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</si>
  <si>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</si>
  <si>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</si>
  <si>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</si>
  <si>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</si>
  <si>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</si>
  <si>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</si>
  <si>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</si>
  <si>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</si>
  <si>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</si>
  <si>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</si>
  <si>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</si>
  <si>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</si>
  <si>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</si>
  <si>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</si>
  <si>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</si>
  <si>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</si>
  <si>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</si>
  <si>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</si>
  <si>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</si>
  <si>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</si>
  <si>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</si>
  <si>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</si>
  <si>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</si>
  <si>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</si>
  <si>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</si>
  <si>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</si>
  <si>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</si>
  <si>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</si>
  <si>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</si>
  <si>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</si>
  <si>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</si>
  <si>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</si>
  <si>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</si>
  <si>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</si>
  <si>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</si>
  <si>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</si>
  <si>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</si>
  <si>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</si>
  <si>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</si>
  <si>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</si>
  <si>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</si>
  <si>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</si>
  <si>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</si>
  <si>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</si>
  <si>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</si>
  <si>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</si>
  <si>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</si>
  <si>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</si>
  <si>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</si>
  <si>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</si>
  <si>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</si>
  <si>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</si>
  <si>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</si>
  <si>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</si>
  <si>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</si>
  <si>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</si>
  <si>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</si>
  <si>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</si>
  <si>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</si>
  <si>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</si>
  <si>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</si>
  <si>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</si>
  <si>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</si>
  <si>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</si>
  <si>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</si>
  <si>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</si>
  <si>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</si>
  <si>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</si>
  <si>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</si>
  <si>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</si>
  <si>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</si>
  <si>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</si>
  <si>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</si>
  <si>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</si>
  <si>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</si>
  <si>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</si>
  <si>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</si>
  <si>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</si>
  <si>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</si>
  <si>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</si>
  <si>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</si>
  <si>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</si>
  <si>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</si>
  <si>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</si>
  <si>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</si>
  <si>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</si>
  <si>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</si>
  <si>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</si>
  <si>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</si>
  <si>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</si>
  <si>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</si>
  <si>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</si>
  <si>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</si>
  <si>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</si>
  <si>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</si>
  <si>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</si>
  <si>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</si>
  <si>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</si>
  <si>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</si>
  <si>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</si>
  <si>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</si>
  <si>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</si>
  <si>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</si>
  <si>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</si>
  <si>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</si>
  <si>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</si>
  <si>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</si>
  <si>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</si>
  <si>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</si>
  <si>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</si>
  <si>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</si>
  <si>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</si>
  <si>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</si>
  <si>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</si>
  <si>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</si>
  <si>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</si>
  <si>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</si>
  <si>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</si>
  <si>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</si>
  <si>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</si>
  <si>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</si>
  <si>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</si>
  <si>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</si>
  <si>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</si>
  <si>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</si>
  <si>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</si>
  <si>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</si>
  <si>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</si>
  <si>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</si>
  <si>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</si>
  <si>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</si>
  <si>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</si>
  <si>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</si>
  <si>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</si>
  <si>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</si>
  <si>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</si>
  <si>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</si>
  <si>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</si>
  <si>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</si>
  <si>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</si>
  <si>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</si>
  <si>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</si>
  <si>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</si>
  <si>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</si>
  <si>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</si>
  <si>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</si>
  <si>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</si>
  <si>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</si>
  <si>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</si>
  <si>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</si>
  <si>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</si>
  <si>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</si>
  <si>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</si>
  <si>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</si>
  <si>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</si>
  <si>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</si>
  <si>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</si>
  <si>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</si>
  <si>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</si>
  <si>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</si>
  <si>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</si>
  <si>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</si>
  <si>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</si>
  <si>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</si>
  <si>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</si>
  <si>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</si>
  <si>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</si>
  <si>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</si>
  <si>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</si>
  <si>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</si>
  <si>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</si>
  <si>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</si>
  <si>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</si>
  <si>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</si>
  <si>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</si>
  <si>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</si>
  <si>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</si>
  <si>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</si>
  <si>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</si>
  <si>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</si>
  <si>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</si>
  <si>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</si>
  <si>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</si>
  <si>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</si>
  <si>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</si>
  <si>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</si>
  <si>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</si>
  <si>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</si>
  <si>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</si>
  <si>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</si>
  <si>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</si>
  <si>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</si>
  <si>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</si>
  <si>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</si>
  <si>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</si>
  <si>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</si>
  <si>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</si>
  <si>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</si>
  <si>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</si>
  <si>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</si>
  <si>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</si>
  <si>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</si>
  <si>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</si>
  <si>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</si>
  <si>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</si>
  <si>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</si>
  <si>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</si>
  <si>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</si>
  <si>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</si>
  <si>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</si>
  <si>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</si>
  <si>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</si>
  <si>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</si>
  <si>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</si>
  <si>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</si>
  <si>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</si>
  <si>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</si>
  <si>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</si>
  <si>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</si>
  <si>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</si>
  <si>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</si>
  <si>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</si>
  <si>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</si>
  <si>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</si>
  <si>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</si>
  <si>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</si>
  <si>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</si>
  <si>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</si>
  <si>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</si>
  <si>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</si>
  <si>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</si>
  <si>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</si>
  <si>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</si>
  <si>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</si>
  <si>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</si>
  <si>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</si>
  <si>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</si>
  <si>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</si>
  <si>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</si>
  <si>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</si>
  <si>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</si>
  <si>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</si>
  <si>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</si>
  <si>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</si>
  <si>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</si>
  <si>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</si>
  <si>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</si>
  <si>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</si>
  <si>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</si>
  <si>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</si>
  <si>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</si>
  <si>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</si>
  <si>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</si>
  <si>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</si>
  <si>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</si>
  <si>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</si>
  <si>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</si>
  <si>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</si>
  <si>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</si>
  <si>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</si>
  <si>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</si>
  <si>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CHINÁCOTA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</si>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</sst>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CHINÁCOTA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54172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54172</v>
      </c>
      <c r="F12" s="141"/>
      <c r="G12" s="139" t="str">
        <f>+A10</f>
        <v>CHINÁCOTA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CHINÁCOTA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51</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51</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3.5075653370013754E-2</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0.48799999999999999</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4.7376093294460644E-2</v>
      </c>
      <c r="D30" s="24">
        <v>3.5481535119478637E-2</v>
      </c>
      <c r="E30" s="24">
        <v>1.5895953757225433E-2</v>
      </c>
      <c r="F30" s="24">
        <v>8.6455331412103754E-3</v>
      </c>
      <c r="G30" s="24">
        <v>6.3246661981728744E-3</v>
      </c>
      <c r="H30" s="25">
        <v>1.3495276653171389E-3</v>
      </c>
      <c r="I30" s="25">
        <v>0</v>
      </c>
      <c r="J30" s="26">
        <v>1.1386470194239785E-2</v>
      </c>
      <c r="K30" s="26">
        <v>3.4343434343434343E-2</v>
      </c>
      <c r="L30" s="26">
        <v>3.9482641252552755E-2</v>
      </c>
      <c r="M30" s="27">
        <v>3.5075653370013754E-2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159</v>
      </c>
      <c r="D39" s="39">
        <v>53</v>
      </c>
      <c r="E39" s="40">
        <v>0.33333333333333331</v>
      </c>
      <c r="F39" s="38">
        <v>210</v>
      </c>
      <c r="G39" s="39">
        <v>79</v>
      </c>
      <c r="H39" s="40">
        <v>0.37619047619047619</v>
      </c>
      <c r="I39" s="38">
        <v>181</v>
      </c>
      <c r="J39" s="39">
        <v>69</v>
      </c>
      <c r="K39" s="40">
        <v>0.38121546961325969</v>
      </c>
      <c r="L39" s="41">
        <v>240</v>
      </c>
      <c r="M39" s="42">
        <v>117</v>
      </c>
      <c r="N39" s="43">
        <v>0.48799999999999999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65</v>
      </c>
      <c r="D46" s="60">
        <v>48</v>
      </c>
      <c r="E46" s="60">
        <v>22</v>
      </c>
      <c r="F46" s="60">
        <v>12</v>
      </c>
      <c r="G46" s="60">
        <v>9</v>
      </c>
      <c r="H46" s="61">
        <v>2</v>
      </c>
      <c r="I46" s="61">
        <v>0</v>
      </c>
      <c r="J46" s="62">
        <v>17</v>
      </c>
      <c r="K46" s="62">
        <v>51</v>
      </c>
      <c r="L46" s="62">
        <v>58</v>
      </c>
      <c r="M46" s="63">
        <v>51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65</v>
      </c>
      <c r="D48" s="68">
        <f t="shared" ref="D48:L48" si="0">+SUM(D46:D47)</f>
        <v>49</v>
      </c>
      <c r="E48" s="68">
        <f t="shared" si="0"/>
        <v>22</v>
      </c>
      <c r="F48" s="68">
        <f t="shared" si="0"/>
        <v>12</v>
      </c>
      <c r="G48" s="68">
        <f t="shared" si="0"/>
        <v>9</v>
      </c>
      <c r="H48" s="69">
        <f t="shared" si="0"/>
        <v>2</v>
      </c>
      <c r="I48" s="69">
        <f t="shared" si="0"/>
        <v>0</v>
      </c>
      <c r="J48" s="70">
        <f t="shared" si="0"/>
        <v>17</v>
      </c>
      <c r="K48" s="70">
        <f t="shared" si="0"/>
        <v>51</v>
      </c>
      <c r="L48" s="70">
        <f t="shared" si="0"/>
        <v>58</v>
      </c>
      <c r="M48" s="71">
        <f>+SUM(M46:M47)</f>
        <v>51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65</v>
      </c>
      <c r="D53" s="60">
        <v>49</v>
      </c>
      <c r="E53" s="60">
        <v>22</v>
      </c>
      <c r="F53" s="60">
        <v>12</v>
      </c>
      <c r="G53" s="60">
        <v>9</v>
      </c>
      <c r="H53" s="61">
        <v>2</v>
      </c>
      <c r="I53" s="61">
        <v>0</v>
      </c>
      <c r="J53" s="62">
        <v>17</v>
      </c>
      <c r="K53" s="62">
        <v>51</v>
      </c>
      <c r="L53" s="62">
        <v>58</v>
      </c>
      <c r="M53" s="63">
        <v>51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65</v>
      </c>
      <c r="D55" s="68">
        <f t="shared" ref="D55:M55" si="1">+SUM(D53:D54)</f>
        <v>49</v>
      </c>
      <c r="E55" s="68">
        <f t="shared" si="1"/>
        <v>22</v>
      </c>
      <c r="F55" s="68">
        <f t="shared" si="1"/>
        <v>12</v>
      </c>
      <c r="G55" s="68">
        <f t="shared" si="1"/>
        <v>9</v>
      </c>
      <c r="H55" s="69">
        <f t="shared" si="1"/>
        <v>2</v>
      </c>
      <c r="I55" s="69">
        <f t="shared" si="1"/>
        <v>0</v>
      </c>
      <c r="J55" s="70">
        <f t="shared" si="1"/>
        <v>17</v>
      </c>
      <c r="K55" s="70">
        <f t="shared" si="1"/>
        <v>51</v>
      </c>
      <c r="L55" s="70">
        <f t="shared" si="1"/>
        <v>58</v>
      </c>
      <c r="M55" s="71">
        <f t="shared" si="1"/>
        <v>51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59</v>
      </c>
      <c r="D61" s="77">
        <v>48</v>
      </c>
      <c r="E61" s="77">
        <v>22</v>
      </c>
      <c r="F61" s="77">
        <v>12</v>
      </c>
      <c r="G61" s="77">
        <v>9</v>
      </c>
      <c r="H61" s="78">
        <v>2</v>
      </c>
      <c r="I61" s="78">
        <v>0</v>
      </c>
      <c r="J61" s="79">
        <v>0</v>
      </c>
      <c r="K61" s="65">
        <v>30</v>
      </c>
      <c r="L61" s="65">
        <v>38</v>
      </c>
      <c r="M61" s="66">
        <v>29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v>
      </c>
      <c r="D62" s="77">
        <v>1</v>
      </c>
      <c r="E62" s="77">
        <v>0</v>
      </c>
      <c r="F62" s="77">
        <v>0</v>
      </c>
      <c r="G62" s="77">
        <v>0</v>
      </c>
      <c r="H62" s="78">
        <v>0</v>
      </c>
      <c r="I62" s="78">
        <v>0</v>
      </c>
      <c r="J62" s="79">
        <v>17</v>
      </c>
      <c r="K62" s="65">
        <v>21</v>
      </c>
      <c r="L62" s="65">
        <v>20</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65</v>
      </c>
      <c r="D66" s="81">
        <f t="shared" ref="D66:M66" si="2">+SUM(D60:D65)</f>
        <v>49</v>
      </c>
      <c r="E66" s="81">
        <f t="shared" si="2"/>
        <v>22</v>
      </c>
      <c r="F66" s="81">
        <f t="shared" si="2"/>
        <v>12</v>
      </c>
      <c r="G66" s="81">
        <f t="shared" si="2"/>
        <v>9</v>
      </c>
      <c r="H66" s="82">
        <f t="shared" si="2"/>
        <v>2</v>
      </c>
      <c r="I66" s="82">
        <f t="shared" si="2"/>
        <v>0</v>
      </c>
      <c r="J66" s="83">
        <f t="shared" si="2"/>
        <v>17</v>
      </c>
      <c r="K66" s="70">
        <f t="shared" si="2"/>
        <v>51</v>
      </c>
      <c r="L66" s="70">
        <f t="shared" si="2"/>
        <v>58</v>
      </c>
      <c r="M66" s="71">
        <f t="shared" si="2"/>
        <v>51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v>
      </c>
      <c r="D76" s="77">
        <v>13</v>
      </c>
      <c r="E76" s="77">
        <v>1</v>
      </c>
      <c r="F76" s="77">
        <v>0</v>
      </c>
      <c r="G76" s="77">
        <v>0</v>
      </c>
      <c r="H76" s="78">
        <v>0</v>
      </c>
      <c r="I76" s="78">
        <v>0</v>
      </c>
      <c r="J76" s="79">
        <v>17</v>
      </c>
      <c r="K76" s="65">
        <v>33</v>
      </c>
      <c r="L76" s="65">
        <v>31</v>
      </c>
      <c r="M76" s="66">
        <v>33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27</v>
      </c>
      <c r="D77" s="77">
        <v>36</v>
      </c>
      <c r="E77" s="77">
        <v>21</v>
      </c>
      <c r="F77" s="77">
        <v>12</v>
      </c>
      <c r="G77" s="77">
        <v>9</v>
      </c>
      <c r="H77" s="78">
        <v>2</v>
      </c>
      <c r="I77" s="78">
        <v>0</v>
      </c>
      <c r="J77" s="79">
        <v>0</v>
      </c>
      <c r="K77" s="65">
        <v>18</v>
      </c>
      <c r="L77" s="65">
        <v>27</v>
      </c>
      <c r="M77" s="66">
        <v>18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65</v>
      </c>
      <c r="D80" s="81">
        <f t="shared" ref="D80:M80" si="3">+SUM(D71:D79)</f>
        <v>49</v>
      </c>
      <c r="E80" s="81">
        <f t="shared" si="3"/>
        <v>22</v>
      </c>
      <c r="F80" s="81">
        <f t="shared" si="3"/>
        <v>12</v>
      </c>
      <c r="G80" s="81">
        <f t="shared" si="3"/>
        <v>9</v>
      </c>
      <c r="H80" s="82">
        <f t="shared" si="3"/>
        <v>2</v>
      </c>
      <c r="I80" s="82">
        <f t="shared" si="3"/>
        <v>0</v>
      </c>
      <c r="J80" s="83">
        <f t="shared" si="3"/>
        <v>17</v>
      </c>
      <c r="K80" s="70">
        <f t="shared" si="3"/>
        <v>51</v>
      </c>
      <c r="L80" s="70">
        <f t="shared" si="3"/>
        <v>58</v>
      </c>
      <c r="M80" s="71">
        <f t="shared" si="3"/>
        <v>51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17</v>
      </c>
      <c r="H89" s="65">
        <v>33</v>
      </c>
      <c r="I89" s="65">
        <v>31</v>
      </c>
      <c r="J89" s="66">
        <v>33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v>
      </c>
      <c r="F92" s="79">
        <v>0</v>
      </c>
      <c r="G92" s="79">
        <v>0</v>
      </c>
      <c r="H92" s="65">
        <v>18</v>
      </c>
      <c r="I92" s="65">
        <v>27</v>
      </c>
      <c r="J92" s="66">
        <v>18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17</v>
      </c>
      <c r="H96" s="70">
        <f t="shared" si="4"/>
        <v>51</v>
      </c>
      <c r="I96" s="70">
        <f t="shared" si="4"/>
        <v>58</v>
      </c>
      <c r="J96" s="71">
        <f t="shared" si="4"/>
        <v>51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45</v>
      </c>
      <c r="D103" s="77">
        <v>49</v>
      </c>
      <c r="E103" s="77">
        <v>22</v>
      </c>
      <c r="F103" s="77">
        <v>12</v>
      </c>
      <c r="G103" s="77">
        <v>9</v>
      </c>
      <c r="H103" s="78">
        <v>2</v>
      </c>
      <c r="I103" s="78">
        <v>0</v>
      </c>
      <c r="J103" s="78">
        <v>17</v>
      </c>
      <c r="K103" s="65">
        <v>51</v>
      </c>
      <c r="L103" s="65">
        <v>58</v>
      </c>
      <c r="M103" s="66">
        <v>51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65</v>
      </c>
      <c r="D107" s="81">
        <f t="shared" ref="D107:M107" si="5">+SUM(D102:D106)</f>
        <v>49</v>
      </c>
      <c r="E107" s="81">
        <f t="shared" si="5"/>
        <v>22</v>
      </c>
      <c r="F107" s="81">
        <f t="shared" si="5"/>
        <v>12</v>
      </c>
      <c r="G107" s="81">
        <f t="shared" si="5"/>
        <v>9</v>
      </c>
      <c r="H107" s="82">
        <f t="shared" si="5"/>
        <v>2</v>
      </c>
      <c r="I107" s="82">
        <f t="shared" si="5"/>
        <v>0</v>
      </c>
      <c r="J107" s="82">
        <f t="shared" si="5"/>
        <v>17</v>
      </c>
      <c r="K107" s="70">
        <f t="shared" si="5"/>
        <v>51</v>
      </c>
      <c r="L107" s="70">
        <f t="shared" si="5"/>
        <v>58</v>
      </c>
      <c r="M107" s="71">
        <f t="shared" si="5"/>
        <v>51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35</v>
      </c>
      <c r="D113" s="108">
        <v>22</v>
      </c>
      <c r="E113" s="108">
        <v>13</v>
      </c>
      <c r="F113" s="108">
        <v>3</v>
      </c>
      <c r="G113" s="108">
        <v>2</v>
      </c>
      <c r="H113" s="109">
        <v>1</v>
      </c>
      <c r="I113" s="109">
        <v>0</v>
      </c>
      <c r="J113" s="97">
        <v>7</v>
      </c>
      <c r="K113" s="97">
        <v>24</v>
      </c>
      <c r="L113" s="97">
        <v>29</v>
      </c>
      <c r="M113" s="98">
        <v>23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v>
      </c>
      <c r="D114" s="77">
        <v>27</v>
      </c>
      <c r="E114" s="77">
        <v>9</v>
      </c>
      <c r="F114" s="77">
        <v>9</v>
      </c>
      <c r="G114" s="77">
        <v>7</v>
      </c>
      <c r="H114" s="78">
        <v>1</v>
      </c>
      <c r="I114" s="78">
        <v>0</v>
      </c>
      <c r="J114" s="78">
        <v>10</v>
      </c>
      <c r="K114" s="65">
        <v>27</v>
      </c>
      <c r="L114" s="65">
        <v>29</v>
      </c>
      <c r="M114" s="66">
        <v>28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65</v>
      </c>
      <c r="D116" s="81">
        <f t="shared" si="6"/>
        <v>49</v>
      </c>
      <c r="E116" s="81">
        <f t="shared" si="6"/>
        <v>22</v>
      </c>
      <c r="F116" s="81">
        <f t="shared" si="6"/>
        <v>12</v>
      </c>
      <c r="G116" s="81">
        <f t="shared" si="6"/>
        <v>9</v>
      </c>
      <c r="H116" s="82">
        <f t="shared" si="6"/>
        <v>2</v>
      </c>
      <c r="I116" s="82">
        <f t="shared" si="6"/>
        <v>0</v>
      </c>
      <c r="J116" s="82">
        <f t="shared" si="6"/>
        <v>17</v>
      </c>
      <c r="K116" s="70">
        <f t="shared" si="6"/>
        <v>51</v>
      </c>
      <c r="L116" s="70">
        <f t="shared" si="6"/>
        <v>58</v>
      </c>
      <c r="M116" s="71">
        <f t="shared" si="6"/>
        <v>51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29</v>
      </c>
      <c r="D122" s="115">
        <v>29</v>
      </c>
      <c r="E122" s="116">
        <f t="shared" ref="E122:E126" si="8">+IF(OR(C122=0,C122="-"),"",(D122/C122))</f>
        <v>1</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51</v>
      </c>
      <c r="D127" s="118">
        <f>+SUM(D121:D126)</f>
        <v>51</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0</v>
      </c>
      <c r="E145" s="77">
        <v>0</v>
      </c>
      <c r="F145" s="77">
        <v>0</v>
      </c>
      <c r="G145" s="78">
        <v>0</v>
      </c>
      <c r="H145" s="78">
        <v>0</v>
      </c>
      <c r="I145" s="79">
        <v>0</v>
      </c>
      <c r="J145" s="78">
        <v>1</v>
      </c>
      <c r="K145" s="78">
        <v>0</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12</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16</v>
      </c>
      <c r="D150" s="81">
        <f t="shared" ref="D150:I150" si="12">+SUM(D144:D149)</f>
        <v>0</v>
      </c>
      <c r="E150" s="81">
        <f t="shared" si="12"/>
        <v>12</v>
      </c>
      <c r="F150" s="81">
        <f t="shared" si="12"/>
        <v>1</v>
      </c>
      <c r="G150" s="82">
        <f t="shared" si="12"/>
        <v>0</v>
      </c>
      <c r="H150" s="82">
        <f t="shared" si="12"/>
        <v>0</v>
      </c>
      <c r="I150" s="83">
        <f t="shared" si="12"/>
        <v>0</v>
      </c>
      <c r="J150" s="82">
        <f>+SUM(J144:J149)</f>
        <v>1</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1209</v>
      </c>
      <c r="C155" s="130">
        <f>+IFERROR((VLOOKUP(A155,Hoja2!$A$2:$I$1444,4,FALSE)),"")</f>
        <v>1209</v>
      </c>
      <c r="D155" s="169" t="str">
        <f>+IFERROR((VLOOKUP(A155,Hoja2!$A$2:$I$1444,5,FALSE)),"")</f>
        <v>UNIVERSIDAD FRANCISCO DE PAULA SANTANDER</v>
      </c>
      <c r="E155" s="169"/>
      <c r="F155" s="169"/>
      <c r="G155" s="170"/>
      <c r="H155" s="130" t="str">
        <f>+IFERROR((VLOOKUP(A155,Hoja2!$A$2:$I$1444,6,FALSE)),"")</f>
        <v>Norte de Santander</v>
      </c>
      <c r="I155" s="130" t="str">
        <f>+IFERROR((VLOOKUP(A155,Hoja2!$A$2:$I$1444,7,FALSE)),"")</f>
        <v>Oficial</v>
      </c>
      <c r="J155" s="249" t="str">
        <f>+IFERROR((VLOOKUP(A155,Hoja2!$A$2:$I$1444,8,FALSE)),"")</f>
        <v>Universidad</v>
      </c>
      <c r="K155" s="250"/>
      <c r="L155" s="131">
        <f>+IFERROR((VLOOKUP(A155,Hoja2!$A$2:$I$1444,9,FALSE)),"")</f>
        <v>29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Tm+8+MdaTQsiL1p34Cu5/iGKkSngNiJgHHzsjPnrQMFEJftFnn1/dhL8KG9vDpg5hT8piQWowPSQujkHv+c4w==" saltValue="pEZ/aKDHHULFAE+ziASK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