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9C0FF9F-2F36-4D7A-9CA3-5C76C6D37FD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<sst xmlns="http://schemas.openxmlformats.org/spreadsheetml/2006/main" count="22315" uniqueCount="444">
  <si>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</si>
  <si>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</si>
  <si>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</si>
  <si>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</si>
  <si>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</si>
  <si>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</si>
  <si>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</si>
  <si>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</si>
  <si>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</si>
  <si>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</si>
  <si>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</si>
  <si>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</si>
  <si>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</si>
  <si>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</si>
  <si>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</si>
  <si>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</si>
  <si>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</si>
  <si>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</si>
  <si>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</si>
  <si>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</si>
  <si>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</si>
  <si>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</si>
  <si>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</si>
  <si>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</si>
  <si>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</si>
  <si>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</si>
  <si>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</si>
  <si>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</si>
  <si>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</si>
  <si>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</si>
  <si>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</si>
  <si>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</si>
  <si>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</si>
  <si>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</si>
  <si>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</si>
  <si>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</si>
  <si>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</si>
  <si>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</si>
  <si>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</si>
  <si>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</si>
  <si>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</si>
  <si>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</si>
  <si>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</si>
  <si>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</si>
  <si>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</si>
  <si>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</si>
  <si>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</si>
  <si>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</si>
  <si>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</si>
  <si>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</si>
  <si>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</si>
  <si>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</si>
  <si>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</si>
  <si>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</si>
  <si>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</si>
  <si>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</si>
  <si>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</si>
  <si>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</si>
  <si>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</si>
  <si>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</si>
  <si>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</si>
  <si>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</si>
  <si>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</si>
  <si>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</si>
  <si>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</si>
  <si>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</si>
  <si>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</si>
  <si>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</si>
  <si>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</si>
  <si>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</si>
  <si>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</si>
  <si>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</si>
  <si>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</si>
  <si>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</si>
  <si>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</si>
  <si>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</si>
  <si>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</si>
  <si>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</si>
  <si>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</si>
  <si>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</si>
  <si>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</si>
  <si>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</si>
  <si>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</si>
  <si>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</si>
  <si>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</si>
  <si>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</si>
  <si>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</si>
  <si>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</si>
  <si>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</si>
  <si>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</si>
  <si>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</si>
  <si>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</si>
  <si>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</si>
  <si>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</si>
  <si>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</si>
  <si>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</si>
  <si>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</si>
  <si>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</si>
  <si>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</si>
  <si>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</si>
  <si>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</si>
  <si>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</si>
  <si>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</si>
  <si>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</si>
  <si>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</si>
  <si>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</si>
  <si>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</si>
  <si>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</si>
  <si>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</si>
  <si>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</si>
  <si>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</si>
  <si>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</si>
  <si>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</si>
  <si>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</si>
  <si>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</si>
  <si>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</si>
  <si>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</si>
  <si>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</si>
  <si>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</si>
  <si>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</si>
  <si>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</si>
  <si>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</si>
  <si>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</si>
  <si>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</si>
  <si>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</si>
  <si>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</si>
  <si>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</si>
  <si>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</si>
  <si>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</si>
  <si>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</si>
  <si>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</si>
  <si>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</si>
  <si>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</si>
  <si>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</si>
  <si>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</si>
  <si>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</si>
  <si>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</si>
  <si>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</si>
  <si>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</si>
  <si>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</si>
  <si>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</si>
  <si>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</si>
  <si>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</si>
  <si>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</si>
  <si>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</si>
  <si>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</si>
  <si>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</si>
  <si>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</si>
  <si>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</si>
  <si>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</si>
  <si>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</si>
  <si>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</si>
  <si>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</si>
  <si>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</si>
  <si>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</si>
  <si>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</si>
  <si>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</si>
  <si>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</si>
  <si>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</si>
  <si>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</si>
  <si>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</si>
  <si>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</si>
  <si>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</si>
  <si>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</si>
  <si>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</si>
  <si>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</si>
  <si>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</si>
  <si>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</si>
  <si>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</si>
  <si>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</si>
  <si>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</si>
  <si>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</si>
  <si>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</si>
  <si>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</si>
  <si>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</si>
  <si>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</si>
  <si>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</si>
  <si>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</si>
  <si>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</si>
  <si>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</si>
  <si>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</si>
  <si>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</si>
  <si>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</si>
  <si>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</si>
  <si>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</si>
  <si>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</si>
  <si>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</si>
  <si>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</si>
  <si>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</si>
  <si>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</si>
  <si>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</si>
  <si>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</si>
  <si>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</si>
  <si>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</si>
  <si>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</si>
  <si>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</si>
  <si>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</si>
  <si>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</si>
  <si>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</si>
  <si>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</si>
  <si>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</si>
  <si>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</si>
  <si>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</si>
  <si>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</si>
  <si>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</si>
  <si>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</si>
  <si>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</si>
  <si>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</si>
  <si>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</si>
  <si>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</si>
  <si>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</si>
  <si>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</si>
  <si>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</si>
  <si>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</si>
  <si>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</si>
  <si>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</si>
  <si>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</si>
  <si>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</si>
  <si>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</si>
  <si>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</si>
  <si>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</si>
  <si>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</si>
  <si>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</si>
  <si>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</si>
  <si>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</si>
  <si>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</si>
  <si>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</si>
  <si>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</si>
  <si>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</si>
  <si>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</si>
  <si>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</si>
  <si>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</si>
  <si>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</si>
  <si>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</si>
  <si>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</si>
  <si>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</si>
  <si>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</si>
  <si>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</si>
  <si>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</si>
  <si>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</si>
  <si>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</si>
  <si>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</si>
  <si>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</si>
  <si>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</si>
  <si>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</si>
  <si>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</si>
  <si>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</si>
  <si>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</si>
  <si>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</si>
  <si>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</si>
  <si>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</si>
  <si>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</si>
  <si>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</si>
  <si>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</si>
  <si>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</si>
  <si>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</si>
  <si>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</si>
  <si>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</si>
  <si>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</si>
  <si>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</si>
  <si>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</si>
  <si>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</si>
  <si>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</si>
  <si>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</si>
  <si>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</si>
  <si>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</si>
  <si>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</si>
  <si>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</si>
  <si>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</si>
  <si>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</si>
  <si>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</si>
  <si>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</si>
  <si>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</si>
  <si>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</si>
  <si>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</si>
  <si>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</si>
  <si>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</si>
  <si>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</si>
  <si>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</si>
  <si>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</si>
  <si>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</si>
  <si>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</si>
  <si>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</si>
  <si>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</si>
  <si>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</si>
  <si>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</si>
  <si>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</si>
  <si>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</si>
  <si>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</si>
  <si>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</si>
  <si>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</si>
  <si>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</si>
  <si>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</si>
  <si>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</si>
  <si>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</si>
  <si>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</si>
  <si>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</si>
  <si>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</si>
  <si>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</si>
  <si>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</si>
  <si>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</si>
  <si>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</si>
  <si>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</si>
  <si>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</si>
  <si>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</si>
  <si>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</si>
  <si>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</si>
  <si>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</si>
  <si>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</si>
  <si>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</si>
  <si>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</si>
  <si>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</si>
  <si>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</si>
  <si>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</si>
  <si>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</si>
  <si>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</si>
  <si>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</si>
  <si>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</si>
  <si>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</si>
  <si>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</si>
  <si>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</si>
  <si>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</si>
  <si>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</si>
  <si>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</si>
  <si>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</si>
  <si>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</si>
  <si>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</si>
  <si>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</si>
  <si>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</si>
  <si>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</si>
  <si>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</si>
  <si>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</si>
  <si>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</si>
  <si>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</si>
  <si>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</si>
  <si>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</si>
  <si>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</si>
  <si>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</si>
  <si>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</si>
  <si>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</si>
  <si>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</si>
  <si>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</si>
  <si>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</si>
  <si>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</si>
  <si>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</si>
  <si>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</si>
  <si>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</si>
  <si>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</si>
  <si>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</si>
  <si>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</si>
  <si>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</si>
  <si>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</si>
  <si>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</si>
  <si>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</si>
  <si>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</si>
  <si>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</si>
  <si>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</si>
  <si>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</si>
  <si>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</si>
  <si>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</si>
  <si>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</si>
  <si>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</si>
  <si>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</si>
  <si>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</si>
  <si>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</si>
  <si>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</si>
  <si>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</si>
  <si>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</si>
  <si>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</si>
  <si>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</si>
  <si>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</si>
  <si>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</si>
  <si>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</si>
  <si>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</si>
  <si>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</si>
  <si>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</si>
  <si>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</si>
  <si>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</si>
  <si>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</si>
  <si>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</si>
  <si>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</si>
  <si>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</si>
  <si>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</si>
  <si>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</si>
  <si>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</si>
  <si>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</si>
  <si>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</si>
  <si>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</si>
  <si>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</si>
  <si>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</si>
  <si>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</si>
  <si>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</si>
  <si>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</si>
  <si>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</si>
  <si>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</si>
  <si>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</si>
  <si>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</si>
  <si>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</si>
  <si>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</si>
  <si>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</si>
  <si>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</si>
  <si>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</si>
  <si>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</si>
  <si>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</si>
  <si>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</si>
  <si>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</si>
  <si>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</si>
  <si>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</si>
  <si>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</si>
  <si>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</si>
  <si>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</si>
  <si>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</si>
  <si>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</si>
  <si>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</si>
  <si>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</si>
  <si>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</si>
  <si>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</si>
  <si>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</si>
  <si>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</si>
  <si>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</si>
  <si>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</si>
  <si>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</si>
  <si>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</si>
  <si>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</si>
  <si>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</si>
  <si>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</si>
  <si>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</si>
  <si>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</si>
  <si>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</si>
  <si>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</si>
  <si>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</si>
  <si>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</si>
  <si>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</si>
  <si>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</si>
  <si>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</si>
  <si>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</si>
  <si>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</si>
  <si>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</si>
  <si>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</si>
  <si>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</si>
  <si>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</si>
  <si>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</si>
  <si>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CIÉNAGA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</si>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</sst>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CIÉNAGA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47189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47189</v>
      </c>
      <c r="F12" s="141"/>
      <c r="G12" s="139" t="str">
        <f>+A10</f>
        <v>CIÉNAGA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CIÉNAGA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3468</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3468</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0.27585109767737831</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0.56999999999999995</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3.9736914223074814E-2</v>
      </c>
      <c r="D30" s="24">
        <v>7.2951637782415382E-2</v>
      </c>
      <c r="E30" s="24">
        <v>8.2485366951823499E-2</v>
      </c>
      <c r="F30" s="24">
        <v>9.1952999821969028E-2</v>
      </c>
      <c r="G30" s="24">
        <v>7.4313827032625582E-2</v>
      </c>
      <c r="H30" s="25">
        <v>9.0100016952025769E-2</v>
      </c>
      <c r="I30" s="25">
        <v>0.10506028048880506</v>
      </c>
      <c r="J30" s="26">
        <v>0.16501623376623376</v>
      </c>
      <c r="K30" s="26">
        <v>0.25118750503180098</v>
      </c>
      <c r="L30" s="26">
        <v>0.24982041663341048</v>
      </c>
      <c r="M30" s="27">
        <v>0.27585109767737831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1259</v>
      </c>
      <c r="D39" s="39">
        <v>663</v>
      </c>
      <c r="E39" s="40">
        <v>0.52660841938046066</v>
      </c>
      <c r="F39" s="38">
        <v>1365</v>
      </c>
      <c r="G39" s="39">
        <v>672</v>
      </c>
      <c r="H39" s="40">
        <v>0.49230769230769234</v>
      </c>
      <c r="I39" s="38">
        <v>1291</v>
      </c>
      <c r="J39" s="39">
        <v>710</v>
      </c>
      <c r="K39" s="40">
        <v>0.54996127033307518</v>
      </c>
      <c r="L39" s="41">
        <v>1301</v>
      </c>
      <c r="M39" s="42">
        <v>742</v>
      </c>
      <c r="N39" s="43">
        <v>0.56999999999999995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424</v>
      </c>
      <c r="D46" s="60">
        <v>796</v>
      </c>
      <c r="E46" s="60">
        <v>914</v>
      </c>
      <c r="F46" s="60">
        <v>996</v>
      </c>
      <c r="G46" s="60">
        <v>859</v>
      </c>
      <c r="H46" s="61">
        <v>935</v>
      </c>
      <c r="I46" s="61">
        <v>1263</v>
      </c>
      <c r="J46" s="62">
        <v>2033</v>
      </c>
      <c r="K46" s="62">
        <v>3120</v>
      </c>
      <c r="L46" s="62">
        <v>3130</v>
      </c>
      <c r="M46" s="63">
        <v>3468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v>
      </c>
      <c r="D47" s="45">
        <v>8</v>
      </c>
      <c r="E47" s="45">
        <v>2</v>
      </c>
      <c r="F47" s="45">
        <v>37</v>
      </c>
      <c r="G47" s="45">
        <v>2</v>
      </c>
      <c r="H47" s="64">
        <v>128</v>
      </c>
      <c r="I47" s="64">
        <v>18</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436</v>
      </c>
      <c r="D48" s="68">
        <f t="shared" ref="D48:L48" si="0">+SUM(D46:D47)</f>
        <v>804</v>
      </c>
      <c r="E48" s="68">
        <f t="shared" si="0"/>
        <v>916</v>
      </c>
      <c r="F48" s="68">
        <f t="shared" si="0"/>
        <v>1033</v>
      </c>
      <c r="G48" s="68">
        <f t="shared" si="0"/>
        <v>861</v>
      </c>
      <c r="H48" s="69">
        <f t="shared" si="0"/>
        <v>1063</v>
      </c>
      <c r="I48" s="69">
        <f t="shared" si="0"/>
        <v>1281</v>
      </c>
      <c r="J48" s="70">
        <f t="shared" si="0"/>
        <v>2033</v>
      </c>
      <c r="K48" s="70">
        <f t="shared" si="0"/>
        <v>3120</v>
      </c>
      <c r="L48" s="70">
        <f t="shared" si="0"/>
        <v>3130</v>
      </c>
      <c r="M48" s="71">
        <f>+SUM(M46:M47)</f>
        <v>3468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435</v>
      </c>
      <c r="D53" s="60">
        <v>804</v>
      </c>
      <c r="E53" s="60">
        <v>916</v>
      </c>
      <c r="F53" s="60">
        <v>1033</v>
      </c>
      <c r="G53" s="60">
        <v>861</v>
      </c>
      <c r="H53" s="61">
        <v>1063</v>
      </c>
      <c r="I53" s="61">
        <v>1281</v>
      </c>
      <c r="J53" s="62">
        <v>2033</v>
      </c>
      <c r="K53" s="62">
        <v>3120</v>
      </c>
      <c r="L53" s="62">
        <v>3130</v>
      </c>
      <c r="M53" s="63">
        <v>3468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436</v>
      </c>
      <c r="D55" s="68">
        <f t="shared" ref="D55:M55" si="1">+SUM(D53:D54)</f>
        <v>804</v>
      </c>
      <c r="E55" s="68">
        <f t="shared" si="1"/>
        <v>916</v>
      </c>
      <c r="F55" s="68">
        <f t="shared" si="1"/>
        <v>1033</v>
      </c>
      <c r="G55" s="68">
        <f t="shared" si="1"/>
        <v>861</v>
      </c>
      <c r="H55" s="69">
        <f t="shared" si="1"/>
        <v>1063</v>
      </c>
      <c r="I55" s="69">
        <f t="shared" si="1"/>
        <v>1281</v>
      </c>
      <c r="J55" s="70">
        <f t="shared" si="1"/>
        <v>2033</v>
      </c>
      <c r="K55" s="70">
        <f t="shared" si="1"/>
        <v>3120</v>
      </c>
      <c r="L55" s="70">
        <f t="shared" si="1"/>
        <v>3130</v>
      </c>
      <c r="M55" s="71">
        <f t="shared" si="1"/>
        <v>3468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204</v>
      </c>
      <c r="D60" s="73">
        <v>696</v>
      </c>
      <c r="E60" s="73">
        <v>731</v>
      </c>
      <c r="F60" s="73">
        <v>667</v>
      </c>
      <c r="G60" s="73">
        <v>550</v>
      </c>
      <c r="H60" s="74">
        <v>694</v>
      </c>
      <c r="I60" s="74">
        <v>1042</v>
      </c>
      <c r="J60" s="75">
        <v>1820</v>
      </c>
      <c r="K60" s="62">
        <v>2780</v>
      </c>
      <c r="L60" s="62">
        <v>2749</v>
      </c>
      <c r="M60" s="63">
        <v>2633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207</v>
      </c>
      <c r="D61" s="77">
        <v>100</v>
      </c>
      <c r="E61" s="77">
        <v>183</v>
      </c>
      <c r="F61" s="77">
        <v>365</v>
      </c>
      <c r="G61" s="77">
        <v>311</v>
      </c>
      <c r="H61" s="78">
        <v>369</v>
      </c>
      <c r="I61" s="78">
        <v>239</v>
      </c>
      <c r="J61" s="79">
        <v>212</v>
      </c>
      <c r="K61" s="65">
        <v>176</v>
      </c>
      <c r="L61" s="65">
        <v>172</v>
      </c>
      <c r="M61" s="66">
        <v>599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24</v>
      </c>
      <c r="D62" s="77">
        <v>8</v>
      </c>
      <c r="E62" s="77">
        <v>2</v>
      </c>
      <c r="F62" s="77">
        <v>1</v>
      </c>
      <c r="G62" s="77">
        <v>0</v>
      </c>
      <c r="H62" s="78">
        <v>0</v>
      </c>
      <c r="I62" s="78">
        <v>0</v>
      </c>
      <c r="J62" s="79">
        <v>1</v>
      </c>
      <c r="K62" s="65">
        <v>164</v>
      </c>
      <c r="L62" s="65">
        <v>209</v>
      </c>
      <c r="M62" s="66">
        <v>236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436</v>
      </c>
      <c r="D66" s="81">
        <f t="shared" ref="D66:M66" si="2">+SUM(D60:D65)</f>
        <v>804</v>
      </c>
      <c r="E66" s="81">
        <f t="shared" si="2"/>
        <v>916</v>
      </c>
      <c r="F66" s="81">
        <f t="shared" si="2"/>
        <v>1033</v>
      </c>
      <c r="G66" s="81">
        <f t="shared" si="2"/>
        <v>861</v>
      </c>
      <c r="H66" s="82">
        <f t="shared" si="2"/>
        <v>1063</v>
      </c>
      <c r="I66" s="82">
        <f t="shared" si="2"/>
        <v>1281</v>
      </c>
      <c r="J66" s="83">
        <f t="shared" si="2"/>
        <v>2033</v>
      </c>
      <c r="K66" s="70">
        <f t="shared" si="2"/>
        <v>3120</v>
      </c>
      <c r="L66" s="70">
        <f t="shared" si="2"/>
        <v>3130</v>
      </c>
      <c r="M66" s="71">
        <f t="shared" si="2"/>
        <v>3468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263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3</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196</v>
      </c>
      <c r="D73" s="77">
        <v>206</v>
      </c>
      <c r="E73" s="77">
        <v>203</v>
      </c>
      <c r="F73" s="77">
        <v>94</v>
      </c>
      <c r="G73" s="77">
        <v>0</v>
      </c>
      <c r="H73" s="78">
        <v>0</v>
      </c>
      <c r="I73" s="78">
        <v>0</v>
      </c>
      <c r="J73" s="79">
        <v>1</v>
      </c>
      <c r="K73" s="65">
        <v>164</v>
      </c>
      <c r="L73" s="65">
        <v>209</v>
      </c>
      <c r="M73" s="66">
        <v>236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120</v>
      </c>
      <c r="G74" s="77">
        <v>190</v>
      </c>
      <c r="H74" s="78">
        <v>190</v>
      </c>
      <c r="I74" s="78">
        <v>308</v>
      </c>
      <c r="J74" s="79">
        <v>526</v>
      </c>
      <c r="K74" s="65">
        <v>918</v>
      </c>
      <c r="L74" s="65">
        <v>1245</v>
      </c>
      <c r="M74" s="66">
        <v>623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128</v>
      </c>
      <c r="E75" s="77">
        <v>148</v>
      </c>
      <c r="F75" s="77">
        <v>95</v>
      </c>
      <c r="G75" s="77">
        <v>156</v>
      </c>
      <c r="H75" s="78">
        <v>79</v>
      </c>
      <c r="I75" s="78">
        <v>142</v>
      </c>
      <c r="J75" s="79">
        <v>218</v>
      </c>
      <c r="K75" s="65">
        <v>365</v>
      </c>
      <c r="L75" s="65">
        <v>403</v>
      </c>
      <c r="M75" s="66">
        <v>312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115</v>
      </c>
      <c r="D76" s="77">
        <v>355</v>
      </c>
      <c r="E76" s="77">
        <v>465</v>
      </c>
      <c r="F76" s="77">
        <v>582</v>
      </c>
      <c r="G76" s="77">
        <v>382</v>
      </c>
      <c r="H76" s="78">
        <v>628</v>
      </c>
      <c r="I76" s="78">
        <v>614</v>
      </c>
      <c r="J76" s="79">
        <v>815</v>
      </c>
      <c r="K76" s="65">
        <v>1002</v>
      </c>
      <c r="L76" s="65">
        <v>489</v>
      </c>
      <c r="M76" s="66">
        <v>1081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125</v>
      </c>
      <c r="D77" s="77">
        <v>115</v>
      </c>
      <c r="E77" s="77">
        <v>100</v>
      </c>
      <c r="F77" s="77">
        <v>141</v>
      </c>
      <c r="G77" s="77">
        <v>133</v>
      </c>
      <c r="H77" s="78">
        <v>163</v>
      </c>
      <c r="I77" s="78">
        <v>217</v>
      </c>
      <c r="J77" s="79">
        <v>473</v>
      </c>
      <c r="K77" s="65">
        <v>671</v>
      </c>
      <c r="L77" s="65">
        <v>368</v>
      </c>
      <c r="M77" s="66">
        <v>838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416</v>
      </c>
      <c r="M79" s="91">
        <v>115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436</v>
      </c>
      <c r="D80" s="81">
        <f t="shared" ref="D80:M80" si="3">+SUM(D71:D79)</f>
        <v>804</v>
      </c>
      <c r="E80" s="81">
        <f t="shared" si="3"/>
        <v>916</v>
      </c>
      <c r="F80" s="81">
        <f t="shared" si="3"/>
        <v>1033</v>
      </c>
      <c r="G80" s="81">
        <f t="shared" si="3"/>
        <v>861</v>
      </c>
      <c r="H80" s="82">
        <f t="shared" si="3"/>
        <v>1063</v>
      </c>
      <c r="I80" s="82">
        <f t="shared" si="3"/>
        <v>1281</v>
      </c>
      <c r="J80" s="83">
        <f t="shared" si="3"/>
        <v>2033</v>
      </c>
      <c r="K80" s="70">
        <f t="shared" si="3"/>
        <v>3120</v>
      </c>
      <c r="L80" s="70">
        <f t="shared" si="3"/>
        <v>3130</v>
      </c>
      <c r="M80" s="71">
        <f t="shared" si="3"/>
        <v>3468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1</v>
      </c>
      <c r="H86" s="65">
        <v>164</v>
      </c>
      <c r="I86" s="65">
        <v>209</v>
      </c>
      <c r="J86" s="66">
        <v>236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3</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109</v>
      </c>
      <c r="F88" s="79">
        <v>142</v>
      </c>
      <c r="G88" s="79">
        <v>218</v>
      </c>
      <c r="H88" s="65">
        <v>365</v>
      </c>
      <c r="I88" s="65">
        <v>403</v>
      </c>
      <c r="J88" s="66">
        <v>312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457</v>
      </c>
      <c r="F89" s="79">
        <v>435</v>
      </c>
      <c r="G89" s="79">
        <v>559</v>
      </c>
      <c r="H89" s="65">
        <v>554</v>
      </c>
      <c r="I89" s="65">
        <v>229</v>
      </c>
      <c r="J89" s="66">
        <v>1142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149</v>
      </c>
      <c r="F91" s="79">
        <v>176</v>
      </c>
      <c r="G91" s="79">
        <v>279</v>
      </c>
      <c r="H91" s="65">
        <v>424</v>
      </c>
      <c r="I91" s="65">
        <v>253</v>
      </c>
      <c r="J91" s="66">
        <v>55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190</v>
      </c>
      <c r="F92" s="79">
        <v>308</v>
      </c>
      <c r="G92" s="79">
        <v>526</v>
      </c>
      <c r="H92" s="65">
        <v>918</v>
      </c>
      <c r="I92" s="65">
        <v>1480</v>
      </c>
      <c r="J92" s="66">
        <v>1402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10</v>
      </c>
      <c r="F93" s="79">
        <v>40</v>
      </c>
      <c r="G93" s="79">
        <v>194</v>
      </c>
      <c r="H93" s="65">
        <v>247</v>
      </c>
      <c r="I93" s="65">
        <v>296</v>
      </c>
      <c r="J93" s="66">
        <v>267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63</v>
      </c>
      <c r="F94" s="79">
        <v>28</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82</v>
      </c>
      <c r="F95" s="79">
        <v>152</v>
      </c>
      <c r="G95" s="79">
        <v>256</v>
      </c>
      <c r="H95" s="65">
        <v>448</v>
      </c>
      <c r="I95" s="65">
        <v>260</v>
      </c>
      <c r="J95" s="66">
        <v>54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1063</v>
      </c>
      <c r="F96" s="83">
        <f t="shared" si="4"/>
        <v>1281</v>
      </c>
      <c r="G96" s="83">
        <f t="shared" si="4"/>
        <v>2033</v>
      </c>
      <c r="H96" s="70">
        <f t="shared" si="4"/>
        <v>3120</v>
      </c>
      <c r="I96" s="70">
        <f t="shared" si="4"/>
        <v>3130</v>
      </c>
      <c r="J96" s="71">
        <f t="shared" si="4"/>
        <v>3468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424</v>
      </c>
      <c r="D102" s="102">
        <v>796</v>
      </c>
      <c r="E102" s="102">
        <v>915</v>
      </c>
      <c r="F102" s="102">
        <v>1009</v>
      </c>
      <c r="G102" s="102">
        <v>859</v>
      </c>
      <c r="H102" s="103">
        <v>977</v>
      </c>
      <c r="I102" s="103">
        <v>1266</v>
      </c>
      <c r="J102" s="103">
        <v>2032</v>
      </c>
      <c r="K102" s="97">
        <v>2956</v>
      </c>
      <c r="L102" s="97">
        <v>2921</v>
      </c>
      <c r="M102" s="98">
        <v>3232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v>
      </c>
      <c r="D103" s="77">
        <v>8</v>
      </c>
      <c r="E103" s="77">
        <v>1</v>
      </c>
      <c r="F103" s="77">
        <v>23</v>
      </c>
      <c r="G103" s="77">
        <v>2</v>
      </c>
      <c r="H103" s="78">
        <v>82</v>
      </c>
      <c r="I103" s="78">
        <v>14</v>
      </c>
      <c r="J103" s="78">
        <v>1</v>
      </c>
      <c r="K103" s="65">
        <v>164</v>
      </c>
      <c r="L103" s="65">
        <v>209</v>
      </c>
      <c r="M103" s="66">
        <v>236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4</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436</v>
      </c>
      <c r="D107" s="81">
        <f t="shared" ref="D107:M107" si="5">+SUM(D102:D106)</f>
        <v>804</v>
      </c>
      <c r="E107" s="81">
        <f t="shared" si="5"/>
        <v>916</v>
      </c>
      <c r="F107" s="81">
        <f t="shared" si="5"/>
        <v>1033</v>
      </c>
      <c r="G107" s="81">
        <f t="shared" si="5"/>
        <v>861</v>
      </c>
      <c r="H107" s="82">
        <f t="shared" si="5"/>
        <v>1063</v>
      </c>
      <c r="I107" s="82">
        <f t="shared" si="5"/>
        <v>1281</v>
      </c>
      <c r="J107" s="82">
        <f t="shared" si="5"/>
        <v>2033</v>
      </c>
      <c r="K107" s="70">
        <f t="shared" si="5"/>
        <v>3120</v>
      </c>
      <c r="L107" s="70">
        <f t="shared" si="5"/>
        <v>3130</v>
      </c>
      <c r="M107" s="71">
        <f t="shared" si="5"/>
        <v>3468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115</v>
      </c>
      <c r="D113" s="108">
        <v>274</v>
      </c>
      <c r="E113" s="108">
        <v>311</v>
      </c>
      <c r="F113" s="108">
        <v>383</v>
      </c>
      <c r="G113" s="108">
        <v>322</v>
      </c>
      <c r="H113" s="109">
        <v>435</v>
      </c>
      <c r="I113" s="109">
        <v>508</v>
      </c>
      <c r="J113" s="97">
        <v>790</v>
      </c>
      <c r="K113" s="97">
        <v>1201</v>
      </c>
      <c r="L113" s="97">
        <v>1273</v>
      </c>
      <c r="M113" s="98">
        <v>1463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321</v>
      </c>
      <c r="D114" s="77">
        <v>530</v>
      </c>
      <c r="E114" s="77">
        <v>605</v>
      </c>
      <c r="F114" s="77">
        <v>650</v>
      </c>
      <c r="G114" s="77">
        <v>539</v>
      </c>
      <c r="H114" s="78">
        <v>628</v>
      </c>
      <c r="I114" s="78">
        <v>773</v>
      </c>
      <c r="J114" s="78">
        <v>1243</v>
      </c>
      <c r="K114" s="65">
        <v>1919</v>
      </c>
      <c r="L114" s="65">
        <v>1857</v>
      </c>
      <c r="M114" s="66">
        <v>2005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436</v>
      </c>
      <c r="D116" s="81">
        <f t="shared" si="6"/>
        <v>804</v>
      </c>
      <c r="E116" s="81">
        <f t="shared" si="6"/>
        <v>916</v>
      </c>
      <c r="F116" s="81">
        <f t="shared" si="6"/>
        <v>1033</v>
      </c>
      <c r="G116" s="81">
        <f t="shared" si="6"/>
        <v>861</v>
      </c>
      <c r="H116" s="82">
        <f t="shared" si="6"/>
        <v>1063</v>
      </c>
      <c r="I116" s="82">
        <f t="shared" si="6"/>
        <v>1281</v>
      </c>
      <c r="J116" s="82">
        <f t="shared" si="6"/>
        <v>2033</v>
      </c>
      <c r="K116" s="70">
        <f t="shared" si="6"/>
        <v>3120</v>
      </c>
      <c r="L116" s="70">
        <f t="shared" si="6"/>
        <v>3130</v>
      </c>
      <c r="M116" s="71">
        <f t="shared" si="6"/>
        <v>3468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2633</v>
      </c>
      <c r="D121" s="112">
        <v>0</v>
      </c>
      <c r="E121" s="113">
        <f>+IF(OR(C121=0,C121="-"),"",(D121/C121))</f>
        <v>0</v>
      </c>
      <c r="F121" s="137"/>
      <c r="G121" s="238" t="s">
        <v>49</v>
      </c>
      <c r="H121" s="240"/>
      <c r="I121" s="114">
        <v>12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599</v>
      </c>
      <c r="D122" s="115">
        <v>0</v>
      </c>
      <c r="E122" s="116">
        <f t="shared" ref="E122:E126" si="8">+IF(OR(C122=0,C122="-"),"",(D122/C122))</f>
        <v>0</v>
      </c>
      <c r="F122" s="137"/>
      <c r="G122" s="241" t="s">
        <v>50</v>
      </c>
      <c r="H122" s="243"/>
      <c r="I122" s="117">
        <v>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236</v>
      </c>
      <c r="D123" s="115">
        <v>236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3468</v>
      </c>
      <c r="D127" s="118">
        <f>+SUM(D121:D126)</f>
        <v>236</v>
      </c>
      <c r="E127" s="119">
        <f t="shared" ref="E127" si="9">+IF(C127=0,"",(D127/C127))</f>
        <v>6.8050749711649372E-2</v>
      </c>
      <c r="F127" s="137"/>
      <c r="G127" s="246" t="s">
        <v>41</v>
      </c>
      <c r="H127" s="248"/>
      <c r="I127" s="120">
        <f>+SUM(I121:I126)</f>
        <v>21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63</v>
      </c>
      <c r="D132" s="102">
        <v>105</v>
      </c>
      <c r="E132" s="102">
        <v>275</v>
      </c>
      <c r="F132" s="102">
        <v>317</v>
      </c>
      <c r="G132" s="103">
        <v>345</v>
      </c>
      <c r="H132" s="103">
        <v>323</v>
      </c>
      <c r="I132" s="96">
        <v>537</v>
      </c>
      <c r="J132" s="103">
        <v>1043</v>
      </c>
      <c r="K132" s="103">
        <v>1014</v>
      </c>
      <c r="L132" s="122">
        <v>1030</v>
      </c>
      <c r="M132" s="123">
        <v>1034</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80</v>
      </c>
      <c r="F133" s="77">
        <v>32</v>
      </c>
      <c r="G133" s="78">
        <v>2</v>
      </c>
      <c r="H133" s="78">
        <v>90</v>
      </c>
      <c r="I133" s="79">
        <v>123</v>
      </c>
      <c r="J133" s="78">
        <v>1</v>
      </c>
      <c r="K133" s="78">
        <v>28</v>
      </c>
      <c r="L133" s="124">
        <v>59</v>
      </c>
      <c r="M133" s="125">
        <v>307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0</v>
      </c>
      <c r="G134" s="78">
        <v>0</v>
      </c>
      <c r="H134" s="78">
        <v>0</v>
      </c>
      <c r="I134" s="79">
        <v>0</v>
      </c>
      <c r="J134" s="78">
        <v>0</v>
      </c>
      <c r="K134" s="78">
        <v>59</v>
      </c>
      <c r="L134" s="124">
        <v>27</v>
      </c>
      <c r="M134" s="125">
        <v>40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63</v>
      </c>
      <c r="D138" s="81">
        <f t="shared" ref="D138:I138" si="10">+SUM(D132:D137)</f>
        <v>105</v>
      </c>
      <c r="E138" s="81">
        <f t="shared" si="10"/>
        <v>356</v>
      </c>
      <c r="F138" s="81">
        <f t="shared" si="10"/>
        <v>349</v>
      </c>
      <c r="G138" s="82">
        <f t="shared" si="10"/>
        <v>347</v>
      </c>
      <c r="H138" s="82">
        <f t="shared" si="10"/>
        <v>413</v>
      </c>
      <c r="I138" s="83">
        <f t="shared" si="10"/>
        <v>660</v>
      </c>
      <c r="J138" s="82">
        <f>+SUM(J132:J137)</f>
        <v>1044</v>
      </c>
      <c r="K138" s="82">
        <f t="shared" ref="K138" si="11">+SUM(K132:K137)</f>
        <v>1101</v>
      </c>
      <c r="L138" s="127">
        <f>+SUM(L132:L137)</f>
        <v>1116</v>
      </c>
      <c r="M138" s="128">
        <f>+SUM(M132:M137)</f>
        <v>1381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133</v>
      </c>
      <c r="D144" s="102">
        <v>6</v>
      </c>
      <c r="E144" s="102">
        <v>163</v>
      </c>
      <c r="F144" s="102">
        <v>161</v>
      </c>
      <c r="G144" s="103">
        <v>0</v>
      </c>
      <c r="H144" s="103">
        <v>226</v>
      </c>
      <c r="I144" s="96">
        <v>178</v>
      </c>
      <c r="J144" s="103">
        <v>0</v>
      </c>
      <c r="K144" s="103">
        <v>797</v>
      </c>
      <c r="L144" s="122">
        <v>1071</v>
      </c>
      <c r="M144" s="123">
        <v>565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95</v>
      </c>
      <c r="D145" s="77">
        <v>32</v>
      </c>
      <c r="E145" s="77">
        <v>11</v>
      </c>
      <c r="F145" s="77">
        <v>57</v>
      </c>
      <c r="G145" s="78">
        <v>47</v>
      </c>
      <c r="H145" s="78">
        <v>93</v>
      </c>
      <c r="I145" s="79">
        <v>48</v>
      </c>
      <c r="J145" s="78">
        <v>85</v>
      </c>
      <c r="K145" s="78">
        <v>77</v>
      </c>
      <c r="L145" s="124">
        <v>33</v>
      </c>
      <c r="M145" s="125">
        <v>110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67</v>
      </c>
      <c r="D146" s="77">
        <v>5</v>
      </c>
      <c r="E146" s="77">
        <v>6</v>
      </c>
      <c r="F146" s="77">
        <v>12</v>
      </c>
      <c r="G146" s="78">
        <v>2</v>
      </c>
      <c r="H146" s="78">
        <v>0</v>
      </c>
      <c r="I146" s="79">
        <v>2</v>
      </c>
      <c r="J146" s="78">
        <v>0</v>
      </c>
      <c r="K146" s="78">
        <v>0</v>
      </c>
      <c r="L146" s="124">
        <v>0</v>
      </c>
      <c r="M146" s="125">
        <v>26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295</v>
      </c>
      <c r="D150" s="81">
        <f t="shared" ref="D150:I150" si="12">+SUM(D144:D149)</f>
        <v>43</v>
      </c>
      <c r="E150" s="81">
        <f t="shared" si="12"/>
        <v>182</v>
      </c>
      <c r="F150" s="81">
        <f t="shared" si="12"/>
        <v>230</v>
      </c>
      <c r="G150" s="82">
        <f t="shared" si="12"/>
        <v>49</v>
      </c>
      <c r="H150" s="82">
        <f t="shared" si="12"/>
        <v>319</v>
      </c>
      <c r="I150" s="83">
        <f t="shared" si="12"/>
        <v>228</v>
      </c>
      <c r="J150" s="82">
        <f>+SUM(J144:J149)</f>
        <v>85</v>
      </c>
      <c r="K150" s="82">
        <f t="shared" ref="K150" si="13">+SUM(K144:K149)</f>
        <v>874</v>
      </c>
      <c r="L150" s="127">
        <f>+SUM(L144:L149)</f>
        <v>1104</v>
      </c>
      <c r="M150" s="128">
        <f>+SUM(M144:M149)</f>
        <v>701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1213</v>
      </c>
      <c r="C155" s="130">
        <f>+IFERROR((VLOOKUP(A155,Hoja2!$A$2:$I$1444,4,FALSE)),"")</f>
        <v>1213</v>
      </c>
      <c r="D155" s="169" t="str">
        <f>+IFERROR((VLOOKUP(A155,Hoja2!$A$2:$I$1444,5,FALSE)),"")</f>
        <v>UNIVERSIDAD DEL MAGDALENA - UNIMAGDALENA</v>
      </c>
      <c r="E155" s="169"/>
      <c r="F155" s="169"/>
      <c r="G155" s="170"/>
      <c r="H155" s="130" t="str">
        <f>+IFERROR((VLOOKUP(A155,Hoja2!$A$2:$I$1444,6,FALSE)),"")</f>
        <v>Magdalena</v>
      </c>
      <c r="I155" s="130" t="str">
        <f>+IFERROR((VLOOKUP(A155,Hoja2!$A$2:$I$1444,7,FALSE)),"")</f>
        <v>Oficial</v>
      </c>
      <c r="J155" s="249" t="str">
        <f>+IFERROR((VLOOKUP(A155,Hoja2!$A$2:$I$1444,8,FALSE)),"")</f>
        <v>Universidad</v>
      </c>
      <c r="K155" s="250"/>
      <c r="L155" s="131">
        <f>+IFERROR((VLOOKUP(A155,Hoja2!$A$2:$I$1444,9,FALSE)),"")</f>
        <v>236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4111</v>
      </c>
      <c r="C156" s="130">
        <f>+IFERROR((VLOOKUP(A156,Hoja2!$A$2:$I$1444,4,FALSE)),"")</f>
        <v>4111</v>
      </c>
      <c r="D156" s="163" t="str">
        <f>+IFERROR((VLOOKUP(A156,Hoja2!$A$2:$I$1444,5,FALSE)),"")</f>
        <v>INSTITUTO NACIONAL DE FORMACION TECNICA PROFESIONAL - HUMBERTO VELASQUEZ GARCIA</v>
      </c>
      <c r="E156" s="163"/>
      <c r="F156" s="163"/>
      <c r="G156" s="164"/>
      <c r="H156" s="130" t="str">
        <f>+IFERROR((VLOOKUP(A156,Hoja2!$A$2:$I$1444,6,FALSE)),"")</f>
        <v>Magdalena</v>
      </c>
      <c r="I156" s="130" t="str">
        <f>+IFERROR((VLOOKUP(A156,Hoja2!$A$2:$I$1444,7,FALSE)),"")</f>
        <v>Oficial</v>
      </c>
      <c r="J156" s="249" t="str">
        <f>+IFERROR((VLOOKUP(A156,Hoja2!$A$2:$I$1444,8,FALSE)),"")</f>
        <v>Institución Técnica Profesional</v>
      </c>
      <c r="K156" s="250"/>
      <c r="L156" s="131">
        <f>+IFERROR((VLOOKUP(A156,Hoja2!$A$2:$I$1444,9,FALSE)),"")</f>
        <v>3123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109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3468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2CPjlhuZvD1cKoEr5qYfEqAzQX8PW8XF4ESlvH+p4diXCmm8qRRxnlhVSiYudMUonwYckv68aafzqAnHEZDhw==" saltValue="zU8T6wAMXlANOmB52q1u5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