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10DCCB4-94A8-4587-8BF3-88750A1C815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<sst xmlns="http://schemas.openxmlformats.org/spreadsheetml/2006/main" count="22315" uniqueCount="444">
  <si>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</si>
  <si>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</si>
  <si>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</si>
  <si>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</si>
  <si>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</si>
  <si>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</si>
  <si>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</si>
  <si>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</si>
  <si>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</si>
  <si>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</si>
  <si>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</si>
  <si>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</si>
  <si>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</si>
  <si>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</si>
  <si>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</si>
  <si>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</si>
  <si>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</si>
  <si>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</si>
  <si>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</si>
  <si>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</si>
  <si>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</si>
  <si>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</si>
  <si>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</si>
  <si>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</si>
  <si>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</si>
  <si>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</si>
  <si>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</si>
  <si>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</si>
  <si>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</si>
  <si>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</si>
  <si>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</si>
  <si>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</si>
  <si>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</si>
  <si>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</si>
  <si>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</si>
  <si>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</si>
  <si>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</si>
  <si>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</si>
  <si>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</si>
  <si>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</si>
  <si>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</si>
  <si>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</si>
  <si>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</si>
  <si>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</si>
  <si>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</si>
  <si>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</si>
  <si>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</si>
  <si>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</si>
  <si>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</si>
  <si>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</si>
  <si>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</si>
  <si>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</si>
  <si>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</si>
  <si>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</si>
  <si>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</si>
  <si>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</si>
  <si>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</si>
  <si>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</si>
  <si>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</si>
  <si>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</si>
  <si>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</si>
  <si>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</si>
  <si>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</si>
  <si>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</si>
  <si>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</si>
  <si>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</si>
  <si>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</si>
  <si>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</si>
  <si>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</si>
  <si>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</si>
  <si>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</si>
  <si>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</si>
  <si>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</si>
  <si>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</si>
  <si>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</si>
  <si>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</si>
  <si>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</si>
  <si>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</si>
  <si>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</si>
  <si>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</si>
  <si>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</si>
  <si>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</si>
  <si>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</si>
  <si>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</si>
  <si>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</si>
  <si>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</si>
  <si>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</si>
  <si>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</si>
  <si>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</si>
  <si>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</si>
  <si>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</si>
  <si>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</si>
  <si>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</si>
  <si>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</si>
  <si>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</si>
  <si>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</si>
  <si>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</si>
  <si>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</si>
  <si>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</si>
  <si>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</si>
  <si>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</si>
  <si>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</si>
  <si>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</si>
  <si>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</si>
  <si>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</si>
  <si>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</si>
  <si>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</si>
  <si>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</si>
  <si>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</si>
  <si>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</si>
  <si>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</si>
  <si>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</si>
  <si>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</si>
  <si>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</si>
  <si>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</si>
  <si>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</si>
  <si>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</si>
  <si>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</si>
  <si>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</si>
  <si>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</si>
  <si>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</si>
  <si>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</si>
  <si>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</si>
  <si>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</si>
  <si>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</si>
  <si>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</si>
  <si>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</si>
  <si>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</si>
  <si>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</si>
  <si>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</si>
  <si>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</si>
  <si>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</si>
  <si>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</si>
  <si>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</si>
  <si>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</si>
  <si>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</si>
  <si>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</si>
  <si>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</si>
  <si>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</si>
  <si>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</si>
  <si>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</si>
  <si>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</si>
  <si>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</si>
  <si>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</si>
  <si>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</si>
  <si>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</si>
  <si>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</si>
  <si>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</si>
  <si>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</si>
  <si>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</si>
  <si>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</si>
  <si>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</si>
  <si>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</si>
  <si>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</si>
  <si>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</si>
  <si>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</si>
  <si>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</si>
  <si>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</si>
  <si>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</si>
  <si>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</si>
  <si>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</si>
  <si>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</si>
  <si>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</si>
  <si>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</si>
  <si>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</si>
  <si>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</si>
  <si>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</si>
  <si>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</si>
  <si>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</si>
  <si>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</si>
  <si>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</si>
  <si>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</si>
  <si>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</si>
  <si>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</si>
  <si>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</si>
  <si>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</si>
  <si>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</si>
  <si>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</si>
  <si>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</si>
  <si>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</si>
  <si>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</si>
  <si>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</si>
  <si>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</si>
  <si>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</si>
  <si>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</si>
  <si>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</si>
  <si>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</si>
  <si>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</si>
  <si>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</si>
  <si>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</si>
  <si>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</si>
  <si>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</si>
  <si>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</si>
  <si>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</si>
  <si>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</si>
  <si>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</si>
  <si>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</si>
  <si>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</si>
  <si>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</si>
  <si>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</si>
  <si>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</si>
  <si>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</si>
  <si>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</si>
  <si>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</si>
  <si>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</si>
  <si>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</si>
  <si>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</si>
  <si>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</si>
  <si>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</si>
  <si>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</si>
  <si>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</si>
  <si>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</si>
  <si>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</si>
  <si>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</si>
  <si>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</si>
  <si>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</si>
  <si>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</si>
  <si>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</si>
  <si>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</si>
  <si>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</si>
  <si>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</si>
  <si>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</si>
  <si>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</si>
  <si>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</si>
  <si>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</si>
  <si>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</si>
  <si>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</si>
  <si>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</si>
  <si>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</si>
  <si>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</si>
  <si>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</si>
  <si>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</si>
  <si>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</si>
  <si>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</si>
  <si>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</si>
  <si>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</si>
  <si>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</si>
  <si>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</si>
  <si>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</si>
  <si>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</si>
  <si>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</si>
  <si>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</si>
  <si>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</si>
  <si>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</si>
  <si>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</si>
  <si>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</si>
  <si>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</si>
  <si>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</si>
  <si>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</si>
  <si>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</si>
  <si>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</si>
  <si>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</si>
  <si>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</si>
  <si>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</si>
  <si>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</si>
  <si>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</si>
  <si>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</si>
  <si>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</si>
  <si>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</si>
  <si>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</si>
  <si>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</si>
  <si>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</si>
  <si>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</si>
  <si>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</si>
  <si>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</si>
  <si>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</si>
  <si>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</si>
  <si>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</si>
  <si>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</si>
  <si>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</si>
  <si>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</si>
  <si>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</si>
  <si>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</si>
  <si>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</si>
  <si>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</si>
  <si>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</si>
  <si>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</si>
  <si>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</si>
  <si>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</si>
  <si>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</si>
  <si>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</si>
  <si>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</si>
  <si>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</si>
  <si>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</si>
  <si>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</si>
  <si>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</si>
  <si>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</si>
  <si>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</si>
  <si>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</si>
  <si>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</si>
  <si>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</si>
  <si>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</si>
  <si>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</si>
  <si>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</si>
  <si>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</si>
  <si>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</si>
  <si>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</si>
  <si>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</si>
  <si>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</si>
  <si>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</si>
  <si>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</si>
  <si>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</si>
  <si>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</si>
  <si>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</si>
  <si>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</si>
  <si>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</si>
  <si>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</si>
  <si>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</si>
  <si>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</si>
  <si>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</si>
  <si>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</si>
  <si>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</si>
  <si>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</si>
  <si>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</si>
  <si>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</si>
  <si>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</si>
  <si>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</si>
  <si>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</si>
  <si>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</si>
  <si>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</si>
  <si>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</si>
  <si>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</si>
  <si>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</si>
  <si>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</si>
  <si>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</si>
  <si>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</si>
  <si>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</si>
  <si>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</si>
  <si>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</si>
  <si>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</si>
  <si>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</si>
  <si>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</si>
  <si>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</si>
  <si>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</si>
  <si>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</si>
  <si>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</si>
  <si>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</si>
  <si>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</si>
  <si>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</si>
  <si>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</si>
  <si>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</si>
  <si>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</si>
  <si>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</si>
  <si>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</si>
  <si>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</si>
  <si>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</si>
  <si>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</si>
  <si>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</si>
  <si>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</si>
  <si>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</si>
  <si>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</si>
  <si>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</si>
  <si>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</si>
  <si>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</si>
  <si>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</si>
  <si>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</si>
  <si>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</si>
  <si>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</si>
  <si>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</si>
  <si>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</si>
  <si>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</si>
  <si>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</si>
  <si>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</si>
  <si>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</si>
  <si>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</si>
  <si>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</si>
  <si>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</si>
  <si>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</si>
  <si>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</si>
  <si>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</si>
  <si>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</si>
  <si>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</si>
  <si>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</si>
  <si>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</si>
  <si>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</si>
  <si>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</si>
  <si>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</si>
  <si>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</si>
  <si>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</si>
  <si>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</si>
  <si>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</si>
  <si>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</si>
  <si>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</si>
  <si>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</si>
  <si>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</si>
  <si>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</si>
  <si>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</si>
  <si>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</si>
  <si>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</si>
  <si>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</si>
  <si>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</si>
  <si>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</si>
  <si>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</si>
  <si>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</si>
  <si>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</si>
  <si>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</si>
  <si>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</si>
  <si>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</si>
  <si>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</si>
  <si>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</si>
  <si>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</si>
  <si>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</si>
  <si>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</si>
  <si>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</si>
  <si>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</si>
  <si>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</si>
  <si>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</si>
  <si>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</si>
  <si>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</si>
  <si>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</si>
  <si>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</si>
  <si>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</si>
  <si>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</si>
  <si>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</si>
  <si>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</si>
  <si>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</si>
  <si>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</si>
  <si>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</si>
  <si>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</si>
  <si>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</si>
  <si>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</si>
  <si>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</si>
  <si>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</si>
  <si>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</si>
  <si>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</si>
  <si>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</si>
  <si>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</si>
  <si>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</si>
  <si>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</si>
  <si>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</si>
  <si>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</si>
  <si>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</si>
  <si>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</si>
  <si>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</si>
  <si>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</si>
  <si>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</si>
  <si>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</si>
  <si>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</si>
  <si>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</si>
  <si>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</si>
  <si>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</si>
  <si>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</si>
  <si>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COLÓN</t>
  </si>
  <si>
    <t>PUTUMAYO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</si>
</sst>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COLÓN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86</v>
      </c>
      <c r="C10" s="138" t="s">
        <v>443</v>
      </c>
      <c r="D10" s="138">
        <v>86219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86</v>
      </c>
      <c r="B12" s="140"/>
      <c r="C12" s="139" t="str">
        <f>+C10</f>
        <v>PUTUMAYO</v>
      </c>
      <c r="D12" s="141"/>
      <c r="E12" s="139">
        <f>+D10</f>
        <v>86219</v>
      </c>
      <c r="F12" s="141"/>
      <c r="G12" s="139" t="str">
        <f>+A10</f>
        <v>COLÓN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COLÓN</v>
      </c>
      <c r="H17" s="209" t="str">
        <f>+C12</f>
        <v>PUTUMAYO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392</v>
      </c>
      <c r="H20" s="4">
        <f>+SUM(H21:H22)</f>
        <v>7512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392</v>
      </c>
      <c r="H21" s="7">
        <v>7409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103</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0.89702517162471396</v>
      </c>
      <c r="H23" s="13">
        <f>+M31</f>
        <v>0.21426918850135926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0.35299999999999998</v>
      </c>
      <c r="H24" s="16">
        <f>+N40</f>
        <v>0.35465924895688455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1.1768707482993197</v>
      </c>
      <c r="M30" s="27">
        <v>0.89702517162471396</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0.15217593886869815</v>
      </c>
      <c r="D31" s="29">
        <v>0.17267673238752013</v>
      </c>
      <c r="E31" s="29">
        <v>0.15502346575792902</v>
      </c>
      <c r="F31" s="29">
        <v>0.12114056319735522</v>
      </c>
      <c r="G31" s="29">
        <v>0.12544205757708607</v>
      </c>
      <c r="H31" s="30">
        <v>0.15548718544103562</v>
      </c>
      <c r="I31" s="30">
        <v>0.14779451702352706</v>
      </c>
      <c r="J31" s="31">
        <v>0.17716894977168951</v>
      </c>
      <c r="K31" s="31">
        <v>0.1855985804642111</v>
      </c>
      <c r="L31" s="31">
        <v>0.19324227174694464</v>
      </c>
      <c r="M31" s="32">
        <v>0.21426918850135926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38</v>
      </c>
      <c r="D39" s="39">
        <v>13</v>
      </c>
      <c r="E39" s="40">
        <v>0.34210526315789475</v>
      </c>
      <c r="F39" s="38">
        <v>44</v>
      </c>
      <c r="G39" s="39">
        <v>17</v>
      </c>
      <c r="H39" s="40">
        <v>0.38636363636363635</v>
      </c>
      <c r="I39" s="38">
        <v>62</v>
      </c>
      <c r="J39" s="39">
        <v>21</v>
      </c>
      <c r="K39" s="40">
        <v>0.33870967741935482</v>
      </c>
      <c r="L39" s="41">
        <v>51</v>
      </c>
      <c r="M39" s="42">
        <v>18</v>
      </c>
      <c r="N39" s="43">
        <v>0.35299999999999998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3255</v>
      </c>
      <c r="D40" s="45">
        <v>933</v>
      </c>
      <c r="E40" s="46">
        <v>0.28663594470046083</v>
      </c>
      <c r="F40" s="44">
        <v>3427</v>
      </c>
      <c r="G40" s="45">
        <v>1044</v>
      </c>
      <c r="H40" s="46">
        <v>0.3046396264954771</v>
      </c>
      <c r="I40" s="44">
        <v>3397</v>
      </c>
      <c r="J40" s="45">
        <v>1088</v>
      </c>
      <c r="K40" s="46">
        <v>0.32028260229614364</v>
      </c>
      <c r="L40" s="47">
        <v>3595</v>
      </c>
      <c r="M40" s="45">
        <v>1275</v>
      </c>
      <c r="N40" s="46">
        <v>0.35465924895688455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519</v>
      </c>
      <c r="M46" s="63">
        <v>392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519</v>
      </c>
      <c r="M48" s="71">
        <f>+SUM(M46:M47)</f>
        <v>392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519</v>
      </c>
      <c r="M53" s="63">
        <v>392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519</v>
      </c>
      <c r="M55" s="71">
        <f t="shared" si="1"/>
        <v>392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400</v>
      </c>
      <c r="M61" s="66">
        <v>289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119</v>
      </c>
      <c r="M62" s="66">
        <v>103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519</v>
      </c>
      <c r="M66" s="71">
        <f t="shared" si="2"/>
        <v>392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4</v>
      </c>
      <c r="M75" s="66">
        <v>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148</v>
      </c>
      <c r="M76" s="66">
        <v>81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367</v>
      </c>
      <c r="M77" s="66">
        <v>266</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42</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519</v>
      </c>
      <c r="M80" s="71">
        <f t="shared" si="3"/>
        <v>392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1</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151</v>
      </c>
      <c r="J89" s="66">
        <v>83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367</v>
      </c>
      <c r="J92" s="66">
        <v>308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519</v>
      </c>
      <c r="J96" s="71">
        <f t="shared" si="4"/>
        <v>392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519</v>
      </c>
      <c r="M102" s="98">
        <v>392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519</v>
      </c>
      <c r="M107" s="71">
        <f t="shared" si="5"/>
        <v>392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272</v>
      </c>
      <c r="M113" s="98">
        <v>218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247</v>
      </c>
      <c r="M114" s="66">
        <v>174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519</v>
      </c>
      <c r="M116" s="71">
        <f t="shared" si="6"/>
        <v>392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289</v>
      </c>
      <c r="D122" s="115">
        <v>0</v>
      </c>
      <c r="E122" s="116">
        <f t="shared" ref="E122:E126" si="8">+IF(OR(C122=0,C122="-"),"",(D122/C122))</f>
        <v>0</v>
      </c>
      <c r="F122" s="137"/>
      <c r="G122" s="241" t="s">
        <v>50</v>
      </c>
      <c r="H122" s="243"/>
      <c r="I122" s="117">
        <v>4</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103</v>
      </c>
      <c r="D123" s="115">
        <v>0</v>
      </c>
      <c r="E123" s="116">
        <f t="shared" si="8"/>
        <v>0</v>
      </c>
      <c r="F123" s="137"/>
      <c r="G123" s="241" t="s">
        <v>51</v>
      </c>
      <c r="H123" s="243"/>
      <c r="I123" s="117">
        <v>6</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392</v>
      </c>
      <c r="D127" s="118">
        <f>+SUM(D121:D126)</f>
        <v>0</v>
      </c>
      <c r="E127" s="119">
        <f t="shared" ref="E127" si="9">+IF(C127=0,"",(D127/C127))</f>
        <v>0</v>
      </c>
      <c r="F127" s="137"/>
      <c r="G127" s="246" t="s">
        <v>41</v>
      </c>
      <c r="H127" s="248"/>
      <c r="I127" s="120">
        <f>+SUM(I121:I126)</f>
        <v>10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69</v>
      </c>
      <c r="M133" s="125">
        <v>32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29</v>
      </c>
      <c r="M134" s="125">
        <v>5</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98</v>
      </c>
      <c r="M138" s="128">
        <f>+SUM(M132:M137)</f>
        <v>37</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v>
      </c>
      <c r="D145" s="77">
        <v>0</v>
      </c>
      <c r="E145" s="77">
        <v>0</v>
      </c>
      <c r="F145" s="77">
        <v>0</v>
      </c>
      <c r="G145" s="78">
        <v>0</v>
      </c>
      <c r="H145" s="78">
        <v>0</v>
      </c>
      <c r="I145" s="79">
        <v>0</v>
      </c>
      <c r="J145" s="78">
        <v>0</v>
      </c>
      <c r="K145" s="78">
        <v>0</v>
      </c>
      <c r="L145" s="124">
        <v>62</v>
      </c>
      <c r="M145" s="125">
        <v>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6</v>
      </c>
      <c r="L146" s="124">
        <v>19</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6</v>
      </c>
      <c r="L150" s="127">
        <f>+SUM(L144:L149)</f>
        <v>81</v>
      </c>
      <c r="M150" s="128">
        <f>+SUM(M144:M149)</f>
        <v>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3115</v>
      </c>
      <c r="C155" s="130">
        <f>+IFERROR((VLOOKUP(A155,Hoja2!$A$2:$I$1444,4,FALSE)),"")</f>
        <v>3115</v>
      </c>
      <c r="D155" s="169" t="str">
        <f>+IFERROR((VLOOKUP(A155,Hoja2!$A$2:$I$1444,5,FALSE)),"")</f>
        <v>INSTITUTO TECNOLOGICO DEL PUTUMAYO</v>
      </c>
      <c r="E155" s="169"/>
      <c r="F155" s="169"/>
      <c r="G155" s="170"/>
      <c r="H155" s="130" t="str">
        <f>+IFERROR((VLOOKUP(A155,Hoja2!$A$2:$I$1444,6,FALSE)),"")</f>
        <v>Putumayo</v>
      </c>
      <c r="I155" s="130" t="str">
        <f>+IFERROR((VLOOKUP(A155,Hoja2!$A$2:$I$1444,7,FALSE)),"")</f>
        <v>Oficial</v>
      </c>
      <c r="J155" s="249" t="str">
        <f>+IFERROR((VLOOKUP(A155,Hoja2!$A$2:$I$1444,8,FALSE)),"")</f>
        <v>Institución Tecnológica</v>
      </c>
      <c r="K155" s="250"/>
      <c r="L155" s="131">
        <f>+IFERROR((VLOOKUP(A155,Hoja2!$A$2:$I$1444,9,FALSE)),"")</f>
        <v>389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9929</v>
      </c>
      <c r="C156" s="130">
        <f>+IFERROR((VLOOKUP(A156,Hoja2!$A$2:$I$1444,4,FALSE)),"")</f>
        <v>9929</v>
      </c>
      <c r="D156" s="163" t="str">
        <f>+IFERROR((VLOOKUP(A156,Hoja2!$A$2:$I$1444,5,FALSE)),"")</f>
        <v>UNIVERSIDAD AUTÓNOMA INDÍGENA INTERCULTURAL - UAIIN</v>
      </c>
      <c r="E156" s="163"/>
      <c r="F156" s="163"/>
      <c r="G156" s="164"/>
      <c r="H156" s="130" t="str">
        <f>+IFERROR((VLOOKUP(A156,Hoja2!$A$2:$I$1444,6,FALSE)),"")</f>
        <v>Cauca</v>
      </c>
      <c r="I156" s="130" t="str">
        <f>+IFERROR((VLOOKUP(A156,Hoja2!$A$2:$I$1444,7,FALSE)),"")</f>
        <v>Oficial</v>
      </c>
      <c r="J156" s="249" t="str">
        <f>+IFERROR((VLOOKUP(A156,Hoja2!$A$2:$I$1444,8,FALSE)),"")</f>
        <v>Universidad</v>
      </c>
      <c r="K156" s="250"/>
      <c r="L156" s="131">
        <f>+IFERROR((VLOOKUP(A156,Hoja2!$A$2:$I$1444,9,FALSE)),"")</f>
        <v>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392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bIgyWauZZEsA8ac2te9jxxiXHZby23NCSEH24XQaC8KCz6Dk1lrPNwYdeb0Tr/SM4RiGZinWrKuBdFc4afY/g==" saltValue="BZd9EamrB5ajsg/LIHCm6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