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BBA42E1-DE5F-413B-A1F7-BA30192C315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<sst xmlns="http://schemas.openxmlformats.org/spreadsheetml/2006/main" count="22315" uniqueCount="444">
  <si>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</si>
  <si>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</si>
  <si>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</si>
  <si>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</si>
  <si>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</si>
  <si>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</si>
  <si>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</si>
  <si>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</si>
  <si>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</si>
  <si>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</si>
  <si>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</si>
  <si>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</si>
  <si>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</si>
  <si>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</si>
  <si>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</si>
  <si>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</si>
  <si>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</si>
  <si>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</si>
  <si>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</si>
  <si>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</si>
  <si>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</si>
  <si>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</si>
  <si>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</si>
  <si>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</si>
  <si>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</si>
  <si>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</si>
  <si>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</si>
  <si>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</si>
  <si>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</si>
  <si>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</si>
  <si>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</si>
  <si>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</si>
  <si>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</si>
  <si>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</si>
  <si>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</si>
  <si>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</si>
  <si>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</si>
  <si>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</si>
  <si>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</si>
  <si>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</si>
  <si>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</si>
  <si>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</si>
  <si>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</si>
  <si>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</si>
  <si>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</si>
  <si>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</si>
  <si>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</si>
  <si>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</si>
  <si>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</si>
  <si>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</si>
  <si>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</si>
  <si>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</si>
  <si>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</si>
  <si>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</si>
  <si>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</si>
  <si>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</si>
  <si>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</si>
  <si>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</si>
  <si>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</si>
  <si>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</si>
  <si>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</si>
  <si>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</si>
  <si>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</si>
  <si>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</si>
  <si>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</si>
  <si>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</si>
  <si>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</si>
  <si>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</si>
  <si>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</si>
  <si>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</si>
  <si>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</si>
  <si>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</si>
  <si>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</si>
  <si>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</si>
  <si>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</si>
  <si>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</si>
  <si>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</si>
  <si>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</si>
  <si>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</si>
  <si>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</si>
  <si>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</si>
  <si>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</si>
  <si>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</si>
  <si>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</si>
  <si>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</si>
  <si>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</si>
  <si>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</si>
  <si>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</si>
  <si>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</si>
  <si>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</si>
  <si>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</si>
  <si>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</si>
  <si>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</si>
  <si>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</si>
  <si>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</si>
  <si>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</si>
  <si>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</si>
  <si>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</si>
  <si>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</si>
  <si>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</si>
  <si>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</si>
  <si>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</si>
  <si>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</si>
  <si>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</si>
  <si>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</si>
  <si>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</si>
  <si>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</si>
  <si>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</si>
  <si>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</si>
  <si>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</si>
  <si>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</si>
  <si>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</si>
  <si>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</si>
  <si>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</si>
  <si>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</si>
  <si>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</si>
  <si>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</si>
  <si>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</si>
  <si>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</si>
  <si>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</si>
  <si>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</si>
  <si>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</si>
  <si>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</si>
  <si>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</si>
  <si>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</si>
  <si>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</si>
  <si>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</si>
  <si>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</si>
  <si>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</si>
  <si>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</si>
  <si>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</si>
  <si>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</si>
  <si>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</si>
  <si>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</si>
  <si>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</si>
  <si>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</si>
  <si>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</si>
  <si>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</si>
  <si>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</si>
  <si>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</si>
  <si>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</si>
  <si>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</si>
  <si>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</si>
  <si>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</si>
  <si>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</si>
  <si>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</si>
  <si>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</si>
  <si>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</si>
  <si>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</si>
  <si>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</si>
  <si>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</si>
  <si>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</si>
  <si>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</si>
  <si>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</si>
  <si>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</si>
  <si>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</si>
  <si>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</si>
  <si>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</si>
  <si>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</si>
  <si>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</si>
  <si>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</si>
  <si>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</si>
  <si>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</si>
  <si>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</si>
  <si>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</si>
  <si>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</si>
  <si>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</si>
  <si>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</si>
  <si>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</si>
  <si>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</si>
  <si>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</si>
  <si>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</si>
  <si>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</si>
  <si>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</si>
  <si>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</si>
  <si>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</si>
  <si>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</si>
  <si>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</si>
  <si>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</si>
  <si>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</si>
  <si>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</si>
  <si>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</si>
  <si>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</si>
  <si>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</si>
  <si>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</si>
  <si>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</si>
  <si>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</si>
  <si>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</si>
  <si>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</si>
  <si>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</si>
  <si>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</si>
  <si>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</si>
  <si>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</si>
  <si>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</si>
  <si>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</si>
  <si>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</si>
  <si>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</si>
  <si>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</si>
  <si>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</si>
  <si>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</si>
  <si>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</si>
  <si>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</si>
  <si>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</si>
  <si>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</si>
  <si>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</si>
  <si>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</si>
  <si>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</si>
  <si>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</si>
  <si>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</si>
  <si>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</si>
  <si>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</si>
  <si>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</si>
  <si>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</si>
  <si>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</si>
  <si>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</si>
  <si>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</si>
  <si>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</si>
  <si>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</si>
  <si>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</si>
  <si>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</si>
  <si>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</si>
  <si>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</si>
  <si>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</si>
  <si>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</si>
  <si>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</si>
  <si>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</si>
  <si>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</si>
  <si>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</si>
  <si>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</si>
  <si>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</si>
  <si>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</si>
  <si>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</si>
  <si>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</si>
  <si>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</si>
  <si>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</si>
  <si>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</si>
  <si>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</si>
  <si>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</si>
  <si>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</si>
  <si>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</si>
  <si>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</si>
  <si>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</si>
  <si>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</si>
  <si>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</si>
  <si>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</si>
  <si>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</si>
  <si>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</si>
  <si>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</si>
  <si>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</si>
  <si>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</si>
  <si>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</si>
  <si>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</si>
  <si>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</si>
  <si>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</si>
  <si>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</si>
  <si>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</si>
  <si>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</si>
  <si>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</si>
  <si>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</si>
  <si>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</si>
  <si>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</si>
  <si>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</si>
  <si>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</si>
  <si>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</si>
  <si>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</si>
  <si>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</si>
  <si>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</si>
  <si>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</si>
  <si>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</si>
  <si>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</si>
  <si>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</si>
  <si>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</si>
  <si>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</si>
  <si>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</si>
  <si>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</si>
  <si>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</si>
  <si>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</si>
  <si>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</si>
  <si>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</si>
  <si>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</si>
  <si>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</si>
  <si>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</si>
  <si>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</si>
  <si>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</si>
  <si>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</si>
  <si>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</si>
  <si>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</si>
  <si>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</si>
  <si>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</si>
  <si>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</si>
  <si>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</si>
  <si>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</si>
  <si>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</si>
  <si>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</si>
  <si>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</si>
  <si>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</si>
  <si>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</si>
  <si>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</si>
  <si>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</si>
  <si>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</si>
  <si>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</si>
  <si>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</si>
  <si>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</si>
  <si>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</si>
  <si>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</si>
  <si>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</si>
  <si>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</si>
  <si>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</si>
  <si>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</si>
  <si>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</si>
  <si>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</si>
  <si>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</si>
  <si>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</si>
  <si>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</si>
  <si>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</si>
  <si>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</si>
  <si>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</si>
  <si>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</si>
  <si>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</si>
  <si>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</si>
  <si>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</si>
  <si>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</si>
  <si>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</si>
  <si>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</si>
  <si>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</si>
  <si>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</si>
  <si>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</si>
  <si>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</si>
  <si>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</si>
  <si>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</si>
  <si>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</si>
  <si>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</si>
  <si>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</si>
  <si>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</si>
  <si>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</si>
  <si>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</si>
  <si>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</si>
  <si>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</si>
  <si>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</si>
  <si>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</si>
  <si>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</si>
  <si>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</si>
  <si>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</si>
  <si>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</si>
  <si>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</si>
  <si>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</si>
  <si>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</si>
  <si>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</si>
  <si>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</si>
  <si>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</si>
  <si>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</si>
  <si>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</si>
  <si>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</si>
  <si>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</si>
  <si>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</si>
  <si>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</si>
  <si>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</si>
  <si>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</si>
  <si>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</si>
  <si>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</si>
  <si>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</si>
  <si>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</si>
  <si>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</si>
  <si>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</si>
  <si>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</si>
  <si>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</si>
  <si>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</si>
  <si>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</si>
  <si>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</si>
  <si>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</si>
  <si>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</si>
  <si>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</si>
  <si>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</si>
  <si>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</si>
  <si>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</si>
  <si>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</si>
  <si>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</si>
  <si>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</si>
  <si>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</si>
  <si>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</si>
  <si>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</si>
  <si>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</si>
  <si>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</si>
  <si>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</si>
  <si>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</si>
  <si>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</si>
  <si>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</si>
  <si>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</si>
  <si>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</si>
  <si>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</si>
  <si>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</si>
  <si>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</si>
  <si>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</si>
  <si>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</si>
  <si>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</si>
  <si>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</si>
  <si>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</si>
  <si>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</si>
  <si>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</si>
  <si>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</si>
  <si>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</si>
  <si>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</si>
  <si>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</si>
  <si>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</si>
  <si>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</si>
  <si>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</si>
  <si>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</si>
  <si>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</si>
  <si>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</si>
  <si>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</si>
  <si>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</si>
  <si>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</si>
  <si>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</si>
  <si>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</si>
  <si>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</si>
  <si>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</si>
  <si>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</si>
  <si>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</si>
  <si>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</si>
  <si>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</si>
  <si>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</si>
  <si>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</si>
  <si>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</si>
  <si>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</si>
  <si>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</si>
  <si>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</si>
  <si>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</si>
  <si>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</si>
  <si>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</si>
  <si>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</si>
  <si>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</si>
  <si>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</si>
  <si>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</si>
  <si>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</si>
  <si>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</si>
  <si>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</si>
  <si>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</si>
  <si>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</si>
  <si>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</si>
  <si>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</si>
  <si>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</si>
  <si>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</si>
  <si>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COROZAL</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</si>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</sst>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COROZAL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70215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70215</v>
      </c>
      <c r="F12" s="141"/>
      <c r="G12" s="139" t="str">
        <f>+A10</f>
        <v>COROZAL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COROZAL</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3922</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3818</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104</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0.64602368866328252</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0.46899999999999997</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0.28475415634948709</v>
      </c>
      <c r="D30" s="24">
        <v>0.2317094774136404</v>
      </c>
      <c r="E30" s="24">
        <v>0.24031007751937986</v>
      </c>
      <c r="F30" s="24">
        <v>0.23282907320466006</v>
      </c>
      <c r="G30" s="24">
        <v>0.19788106630211894</v>
      </c>
      <c r="H30" s="25">
        <v>0.28744603121886414</v>
      </c>
      <c r="I30" s="25">
        <v>0.28824020016680568</v>
      </c>
      <c r="J30" s="26">
        <v>0.34176578991455853</v>
      </c>
      <c r="K30" s="26">
        <v>0.42955153949129854</v>
      </c>
      <c r="L30" s="26">
        <v>0.56395153147088517</v>
      </c>
      <c r="M30" s="27">
        <v>0.64602368866328252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819</v>
      </c>
      <c r="D39" s="39">
        <v>346</v>
      </c>
      <c r="E39" s="40">
        <v>0.42246642246642246</v>
      </c>
      <c r="F39" s="38">
        <v>922</v>
      </c>
      <c r="G39" s="39">
        <v>408</v>
      </c>
      <c r="H39" s="40">
        <v>0.44251626898047725</v>
      </c>
      <c r="I39" s="38">
        <v>969</v>
      </c>
      <c r="J39" s="39">
        <v>473</v>
      </c>
      <c r="K39" s="40">
        <v>0.48813209494324045</v>
      </c>
      <c r="L39" s="41">
        <v>925</v>
      </c>
      <c r="M39" s="42">
        <v>434</v>
      </c>
      <c r="N39" s="43">
        <v>0.46899999999999997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1638</v>
      </c>
      <c r="D46" s="60">
        <v>1288</v>
      </c>
      <c r="E46" s="60">
        <v>1416</v>
      </c>
      <c r="F46" s="60">
        <v>1394</v>
      </c>
      <c r="G46" s="60">
        <v>1203</v>
      </c>
      <c r="H46" s="61">
        <v>1729</v>
      </c>
      <c r="I46" s="61">
        <v>1750</v>
      </c>
      <c r="J46" s="62">
        <v>2138</v>
      </c>
      <c r="K46" s="62">
        <v>2598</v>
      </c>
      <c r="L46" s="62">
        <v>3422</v>
      </c>
      <c r="M46" s="63">
        <v>3922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50</v>
      </c>
      <c r="E47" s="45">
        <v>0</v>
      </c>
      <c r="F47" s="45">
        <v>9</v>
      </c>
      <c r="G47" s="45">
        <v>0</v>
      </c>
      <c r="H47" s="64">
        <v>42</v>
      </c>
      <c r="I47" s="64">
        <v>4</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1638</v>
      </c>
      <c r="D48" s="68">
        <f t="shared" ref="D48:L48" si="0">+SUM(D46:D47)</f>
        <v>1338</v>
      </c>
      <c r="E48" s="68">
        <f t="shared" si="0"/>
        <v>1416</v>
      </c>
      <c r="F48" s="68">
        <f t="shared" si="0"/>
        <v>1403</v>
      </c>
      <c r="G48" s="68">
        <f t="shared" si="0"/>
        <v>1203</v>
      </c>
      <c r="H48" s="69">
        <f t="shared" si="0"/>
        <v>1771</v>
      </c>
      <c r="I48" s="69">
        <f t="shared" si="0"/>
        <v>1754</v>
      </c>
      <c r="J48" s="70">
        <f t="shared" si="0"/>
        <v>2138</v>
      </c>
      <c r="K48" s="70">
        <f t="shared" si="0"/>
        <v>2598</v>
      </c>
      <c r="L48" s="70">
        <f t="shared" si="0"/>
        <v>3422</v>
      </c>
      <c r="M48" s="71">
        <f>+SUM(M46:M47)</f>
        <v>3922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1610</v>
      </c>
      <c r="D53" s="60">
        <v>1308</v>
      </c>
      <c r="E53" s="60">
        <v>1364</v>
      </c>
      <c r="F53" s="60">
        <v>1339</v>
      </c>
      <c r="G53" s="60">
        <v>1158</v>
      </c>
      <c r="H53" s="61">
        <v>1731</v>
      </c>
      <c r="I53" s="61">
        <v>1728</v>
      </c>
      <c r="J53" s="62">
        <v>2040</v>
      </c>
      <c r="K53" s="62">
        <v>2567</v>
      </c>
      <c r="L53" s="62">
        <v>3351</v>
      </c>
      <c r="M53" s="63">
        <v>3818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28</v>
      </c>
      <c r="D54" s="45">
        <v>30</v>
      </c>
      <c r="E54" s="45">
        <v>52</v>
      </c>
      <c r="F54" s="45">
        <v>64</v>
      </c>
      <c r="G54" s="45">
        <v>45</v>
      </c>
      <c r="H54" s="64">
        <v>40</v>
      </c>
      <c r="I54" s="64">
        <v>26</v>
      </c>
      <c r="J54" s="65">
        <v>98</v>
      </c>
      <c r="K54" s="65">
        <v>31</v>
      </c>
      <c r="L54" s="65">
        <v>71</v>
      </c>
      <c r="M54" s="66">
        <v>104</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1638</v>
      </c>
      <c r="D55" s="68">
        <f t="shared" ref="D55:M55" si="1">+SUM(D53:D54)</f>
        <v>1338</v>
      </c>
      <c r="E55" s="68">
        <f t="shared" si="1"/>
        <v>1416</v>
      </c>
      <c r="F55" s="68">
        <f t="shared" si="1"/>
        <v>1403</v>
      </c>
      <c r="G55" s="68">
        <f t="shared" si="1"/>
        <v>1203</v>
      </c>
      <c r="H55" s="69">
        <f t="shared" si="1"/>
        <v>1771</v>
      </c>
      <c r="I55" s="69">
        <f t="shared" si="1"/>
        <v>1754</v>
      </c>
      <c r="J55" s="70">
        <f t="shared" si="1"/>
        <v>2138</v>
      </c>
      <c r="K55" s="70">
        <f t="shared" si="1"/>
        <v>2598</v>
      </c>
      <c r="L55" s="70">
        <f t="shared" si="1"/>
        <v>3422</v>
      </c>
      <c r="M55" s="71">
        <f t="shared" si="1"/>
        <v>3922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460</v>
      </c>
      <c r="D60" s="73">
        <v>169</v>
      </c>
      <c r="E60" s="73">
        <v>348</v>
      </c>
      <c r="F60" s="73">
        <v>263</v>
      </c>
      <c r="G60" s="73">
        <v>0</v>
      </c>
      <c r="H60" s="74">
        <v>530</v>
      </c>
      <c r="I60" s="74">
        <v>400</v>
      </c>
      <c r="J60" s="75">
        <v>306</v>
      </c>
      <c r="K60" s="62">
        <v>386</v>
      </c>
      <c r="L60" s="62">
        <v>582</v>
      </c>
      <c r="M60" s="63">
        <v>498</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94</v>
      </c>
      <c r="D61" s="77">
        <v>101</v>
      </c>
      <c r="E61" s="77">
        <v>74</v>
      </c>
      <c r="F61" s="77">
        <v>78</v>
      </c>
      <c r="G61" s="77">
        <v>77</v>
      </c>
      <c r="H61" s="78">
        <v>88</v>
      </c>
      <c r="I61" s="78">
        <v>97</v>
      </c>
      <c r="J61" s="79">
        <v>132</v>
      </c>
      <c r="K61" s="65">
        <v>219</v>
      </c>
      <c r="L61" s="65">
        <v>232</v>
      </c>
      <c r="M61" s="66">
        <v>229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1056</v>
      </c>
      <c r="D62" s="77">
        <v>1038</v>
      </c>
      <c r="E62" s="77">
        <v>942</v>
      </c>
      <c r="F62" s="77">
        <v>998</v>
      </c>
      <c r="G62" s="77">
        <v>1081</v>
      </c>
      <c r="H62" s="78">
        <v>1113</v>
      </c>
      <c r="I62" s="78">
        <v>1231</v>
      </c>
      <c r="J62" s="79">
        <v>1602</v>
      </c>
      <c r="K62" s="65">
        <v>1962</v>
      </c>
      <c r="L62" s="65">
        <v>2537</v>
      </c>
      <c r="M62" s="66">
        <v>3091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25</v>
      </c>
      <c r="D63" s="77">
        <v>25</v>
      </c>
      <c r="E63" s="77">
        <v>35</v>
      </c>
      <c r="F63" s="77">
        <v>45</v>
      </c>
      <c r="G63" s="77">
        <v>29</v>
      </c>
      <c r="H63" s="78">
        <v>27</v>
      </c>
      <c r="I63" s="78">
        <v>22</v>
      </c>
      <c r="J63" s="79">
        <v>56</v>
      </c>
      <c r="K63" s="65">
        <v>16</v>
      </c>
      <c r="L63" s="65">
        <v>50</v>
      </c>
      <c r="M63" s="66">
        <v>52</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3</v>
      </c>
      <c r="D64" s="77">
        <v>5</v>
      </c>
      <c r="E64" s="77">
        <v>17</v>
      </c>
      <c r="F64" s="77">
        <v>19</v>
      </c>
      <c r="G64" s="77">
        <v>16</v>
      </c>
      <c r="H64" s="78">
        <v>13</v>
      </c>
      <c r="I64" s="78">
        <v>4</v>
      </c>
      <c r="J64" s="79">
        <v>42</v>
      </c>
      <c r="K64" s="65">
        <v>15</v>
      </c>
      <c r="L64" s="65">
        <v>21</v>
      </c>
      <c r="M64" s="66">
        <v>52</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1638</v>
      </c>
      <c r="D66" s="81">
        <f t="shared" ref="D66:M66" si="2">+SUM(D60:D65)</f>
        <v>1338</v>
      </c>
      <c r="E66" s="81">
        <f t="shared" si="2"/>
        <v>1416</v>
      </c>
      <c r="F66" s="81">
        <f t="shared" si="2"/>
        <v>1403</v>
      </c>
      <c r="G66" s="81">
        <f t="shared" si="2"/>
        <v>1203</v>
      </c>
      <c r="H66" s="82">
        <f t="shared" si="2"/>
        <v>1771</v>
      </c>
      <c r="I66" s="82">
        <f t="shared" si="2"/>
        <v>1754</v>
      </c>
      <c r="J66" s="83">
        <f t="shared" si="2"/>
        <v>2138</v>
      </c>
      <c r="K66" s="70">
        <f t="shared" si="2"/>
        <v>2598</v>
      </c>
      <c r="L66" s="70">
        <f t="shared" si="2"/>
        <v>3422</v>
      </c>
      <c r="M66" s="71">
        <f t="shared" si="2"/>
        <v>3922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23</v>
      </c>
      <c r="D71" s="73">
        <v>32</v>
      </c>
      <c r="E71" s="73">
        <v>23</v>
      </c>
      <c r="F71" s="73">
        <v>17</v>
      </c>
      <c r="G71" s="73">
        <v>22</v>
      </c>
      <c r="H71" s="74">
        <v>30</v>
      </c>
      <c r="I71" s="74">
        <v>38</v>
      </c>
      <c r="J71" s="75">
        <v>48</v>
      </c>
      <c r="K71" s="62">
        <v>60</v>
      </c>
      <c r="L71" s="62">
        <v>75</v>
      </c>
      <c r="M71" s="63">
        <v>119</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10</v>
      </c>
      <c r="H72" s="78">
        <v>11</v>
      </c>
      <c r="I72" s="78">
        <v>21</v>
      </c>
      <c r="J72" s="79">
        <v>27</v>
      </c>
      <c r="K72" s="65">
        <v>43</v>
      </c>
      <c r="L72" s="65">
        <v>55</v>
      </c>
      <c r="M72" s="66">
        <v>46</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65</v>
      </c>
      <c r="D73" s="77">
        <v>64</v>
      </c>
      <c r="E73" s="77">
        <v>85</v>
      </c>
      <c r="F73" s="77">
        <v>124</v>
      </c>
      <c r="G73" s="77">
        <v>122</v>
      </c>
      <c r="H73" s="78">
        <v>148</v>
      </c>
      <c r="I73" s="78">
        <v>198</v>
      </c>
      <c r="J73" s="79">
        <v>319</v>
      </c>
      <c r="K73" s="65">
        <v>373</v>
      </c>
      <c r="L73" s="65">
        <v>549</v>
      </c>
      <c r="M73" s="66">
        <v>746</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8</v>
      </c>
      <c r="F74" s="77">
        <v>38</v>
      </c>
      <c r="G74" s="77">
        <v>50</v>
      </c>
      <c r="H74" s="78">
        <v>59</v>
      </c>
      <c r="I74" s="78">
        <v>82</v>
      </c>
      <c r="J74" s="79">
        <v>118</v>
      </c>
      <c r="K74" s="65">
        <v>147</v>
      </c>
      <c r="L74" s="65">
        <v>178</v>
      </c>
      <c r="M74" s="66">
        <v>190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993</v>
      </c>
      <c r="D75" s="77">
        <v>673</v>
      </c>
      <c r="E75" s="77">
        <v>818</v>
      </c>
      <c r="F75" s="77">
        <v>714</v>
      </c>
      <c r="G75" s="77">
        <v>451</v>
      </c>
      <c r="H75" s="78">
        <v>887</v>
      </c>
      <c r="I75" s="78">
        <v>821</v>
      </c>
      <c r="J75" s="79">
        <v>834</v>
      </c>
      <c r="K75" s="65">
        <v>1007</v>
      </c>
      <c r="L75" s="65">
        <v>1247</v>
      </c>
      <c r="M75" s="66">
        <v>1161</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190</v>
      </c>
      <c r="D76" s="77">
        <v>217</v>
      </c>
      <c r="E76" s="77">
        <v>177</v>
      </c>
      <c r="F76" s="77">
        <v>196</v>
      </c>
      <c r="G76" s="77">
        <v>232</v>
      </c>
      <c r="H76" s="78">
        <v>331</v>
      </c>
      <c r="I76" s="78">
        <v>295</v>
      </c>
      <c r="J76" s="79">
        <v>378</v>
      </c>
      <c r="K76" s="65">
        <v>483</v>
      </c>
      <c r="L76" s="65">
        <v>612</v>
      </c>
      <c r="M76" s="66">
        <v>713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367</v>
      </c>
      <c r="D77" s="77">
        <v>352</v>
      </c>
      <c r="E77" s="77">
        <v>305</v>
      </c>
      <c r="F77" s="77">
        <v>314</v>
      </c>
      <c r="G77" s="77">
        <v>316</v>
      </c>
      <c r="H77" s="78">
        <v>305</v>
      </c>
      <c r="I77" s="78">
        <v>298</v>
      </c>
      <c r="J77" s="79">
        <v>406</v>
      </c>
      <c r="K77" s="65">
        <v>458</v>
      </c>
      <c r="L77" s="65">
        <v>617</v>
      </c>
      <c r="M77" s="66">
        <v>900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1</v>
      </c>
      <c r="J78" s="79">
        <v>0</v>
      </c>
      <c r="K78" s="65">
        <v>0</v>
      </c>
      <c r="L78" s="65">
        <v>0</v>
      </c>
      <c r="M78" s="66">
        <v>1</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8</v>
      </c>
      <c r="K79" s="90">
        <v>27</v>
      </c>
      <c r="L79" s="90">
        <v>89</v>
      </c>
      <c r="M79" s="91">
        <v>46</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1638</v>
      </c>
      <c r="D80" s="81">
        <f t="shared" ref="D80:M80" si="3">+SUM(D71:D79)</f>
        <v>1338</v>
      </c>
      <c r="E80" s="81">
        <f t="shared" si="3"/>
        <v>1416</v>
      </c>
      <c r="F80" s="81">
        <f t="shared" si="3"/>
        <v>1403</v>
      </c>
      <c r="G80" s="81">
        <f t="shared" si="3"/>
        <v>1203</v>
      </c>
      <c r="H80" s="82">
        <f t="shared" si="3"/>
        <v>1771</v>
      </c>
      <c r="I80" s="82">
        <f t="shared" si="3"/>
        <v>1754</v>
      </c>
      <c r="J80" s="83">
        <f t="shared" si="3"/>
        <v>2138</v>
      </c>
      <c r="K80" s="70">
        <f t="shared" si="3"/>
        <v>2598</v>
      </c>
      <c r="L80" s="70">
        <f t="shared" si="3"/>
        <v>3422</v>
      </c>
      <c r="M80" s="71">
        <f t="shared" si="3"/>
        <v>3922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148</v>
      </c>
      <c r="F86" s="79">
        <v>195</v>
      </c>
      <c r="G86" s="79">
        <v>303</v>
      </c>
      <c r="H86" s="65">
        <v>367</v>
      </c>
      <c r="I86" s="65">
        <v>549</v>
      </c>
      <c r="J86" s="66">
        <v>746</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508</v>
      </c>
      <c r="F87" s="79">
        <v>421</v>
      </c>
      <c r="G87" s="79">
        <v>43</v>
      </c>
      <c r="H87" s="65">
        <v>51</v>
      </c>
      <c r="I87" s="65">
        <v>47</v>
      </c>
      <c r="J87" s="66">
        <v>60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394</v>
      </c>
      <c r="F88" s="79">
        <v>419</v>
      </c>
      <c r="G88" s="79">
        <v>529</v>
      </c>
      <c r="H88" s="65">
        <v>615</v>
      </c>
      <c r="I88" s="65">
        <v>661</v>
      </c>
      <c r="J88" s="66">
        <v>644</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301</v>
      </c>
      <c r="F89" s="79">
        <v>267</v>
      </c>
      <c r="G89" s="79">
        <v>347</v>
      </c>
      <c r="H89" s="65">
        <v>425</v>
      </c>
      <c r="I89" s="65">
        <v>549</v>
      </c>
      <c r="J89" s="66">
        <v>627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3</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11</v>
      </c>
      <c r="F91" s="79">
        <v>10</v>
      </c>
      <c r="G91" s="79">
        <v>24</v>
      </c>
      <c r="H91" s="65">
        <v>22</v>
      </c>
      <c r="I91" s="65">
        <v>30</v>
      </c>
      <c r="J91" s="66">
        <v>41</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314</v>
      </c>
      <c r="F92" s="79">
        <v>307</v>
      </c>
      <c r="G92" s="79">
        <v>409</v>
      </c>
      <c r="H92" s="65">
        <v>477</v>
      </c>
      <c r="I92" s="65">
        <v>632</v>
      </c>
      <c r="J92" s="66">
        <v>732</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32</v>
      </c>
      <c r="F93" s="79">
        <v>41</v>
      </c>
      <c r="G93" s="79">
        <v>55</v>
      </c>
      <c r="H93" s="65">
        <v>70</v>
      </c>
      <c r="I93" s="65">
        <v>94</v>
      </c>
      <c r="J93" s="66">
        <v>142</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61</v>
      </c>
      <c r="F94" s="79">
        <v>88</v>
      </c>
      <c r="G94" s="79">
        <v>115</v>
      </c>
      <c r="H94" s="65">
        <v>172</v>
      </c>
      <c r="I94" s="65">
        <v>216</v>
      </c>
      <c r="J94" s="66">
        <v>226</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2</v>
      </c>
      <c r="F95" s="79">
        <v>6</v>
      </c>
      <c r="G95" s="79">
        <v>313</v>
      </c>
      <c r="H95" s="65">
        <v>399</v>
      </c>
      <c r="I95" s="65">
        <v>644</v>
      </c>
      <c r="J95" s="66">
        <v>701</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1771</v>
      </c>
      <c r="F96" s="83">
        <f t="shared" si="4"/>
        <v>1754</v>
      </c>
      <c r="G96" s="83">
        <f t="shared" si="4"/>
        <v>2138</v>
      </c>
      <c r="H96" s="70">
        <f t="shared" si="4"/>
        <v>2598</v>
      </c>
      <c r="I96" s="70">
        <f t="shared" si="4"/>
        <v>3422</v>
      </c>
      <c r="J96" s="71">
        <f t="shared" si="4"/>
        <v>3922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460</v>
      </c>
      <c r="D102" s="102">
        <v>169</v>
      </c>
      <c r="E102" s="102">
        <v>348</v>
      </c>
      <c r="F102" s="102">
        <v>259</v>
      </c>
      <c r="G102" s="102">
        <v>0</v>
      </c>
      <c r="H102" s="103">
        <v>523</v>
      </c>
      <c r="I102" s="103">
        <v>400</v>
      </c>
      <c r="J102" s="103">
        <v>306</v>
      </c>
      <c r="K102" s="97">
        <v>386</v>
      </c>
      <c r="L102" s="97">
        <v>582</v>
      </c>
      <c r="M102" s="98">
        <v>498</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1100</v>
      </c>
      <c r="D103" s="77">
        <v>1082</v>
      </c>
      <c r="E103" s="77">
        <v>906</v>
      </c>
      <c r="F103" s="77">
        <v>904</v>
      </c>
      <c r="G103" s="77">
        <v>943</v>
      </c>
      <c r="H103" s="78">
        <v>811</v>
      </c>
      <c r="I103" s="78">
        <v>666</v>
      </c>
      <c r="J103" s="78">
        <v>789</v>
      </c>
      <c r="K103" s="65">
        <v>308</v>
      </c>
      <c r="L103" s="65">
        <v>263</v>
      </c>
      <c r="M103" s="66">
        <v>307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78</v>
      </c>
      <c r="D104" s="77">
        <v>87</v>
      </c>
      <c r="E104" s="77">
        <v>162</v>
      </c>
      <c r="F104" s="77">
        <v>240</v>
      </c>
      <c r="G104" s="77">
        <v>260</v>
      </c>
      <c r="H104" s="78">
        <v>437</v>
      </c>
      <c r="I104" s="78">
        <v>688</v>
      </c>
      <c r="J104" s="78">
        <v>1043</v>
      </c>
      <c r="K104" s="65">
        <v>1904</v>
      </c>
      <c r="L104" s="65">
        <v>2577</v>
      </c>
      <c r="M104" s="66">
        <v>3117</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1638</v>
      </c>
      <c r="D107" s="81">
        <f t="shared" ref="D107:M107" si="5">+SUM(D102:D106)</f>
        <v>1338</v>
      </c>
      <c r="E107" s="81">
        <f t="shared" si="5"/>
        <v>1416</v>
      </c>
      <c r="F107" s="81">
        <f t="shared" si="5"/>
        <v>1403</v>
      </c>
      <c r="G107" s="81">
        <f t="shared" si="5"/>
        <v>1203</v>
      </c>
      <c r="H107" s="82">
        <f t="shared" si="5"/>
        <v>1771</v>
      </c>
      <c r="I107" s="82">
        <f t="shared" si="5"/>
        <v>1754</v>
      </c>
      <c r="J107" s="82">
        <f t="shared" si="5"/>
        <v>2138</v>
      </c>
      <c r="K107" s="70">
        <f t="shared" si="5"/>
        <v>2598</v>
      </c>
      <c r="L107" s="70">
        <f t="shared" si="5"/>
        <v>3422</v>
      </c>
      <c r="M107" s="71">
        <f t="shared" si="5"/>
        <v>3922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975</v>
      </c>
      <c r="D113" s="108">
        <v>692</v>
      </c>
      <c r="E113" s="108">
        <v>822</v>
      </c>
      <c r="F113" s="108">
        <v>770</v>
      </c>
      <c r="G113" s="108">
        <v>518</v>
      </c>
      <c r="H113" s="109">
        <v>1051</v>
      </c>
      <c r="I113" s="109">
        <v>967</v>
      </c>
      <c r="J113" s="97">
        <v>1088</v>
      </c>
      <c r="K113" s="97">
        <v>1312</v>
      </c>
      <c r="L113" s="97">
        <v>1506</v>
      </c>
      <c r="M113" s="98">
        <v>1565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663</v>
      </c>
      <c r="D114" s="77">
        <v>646</v>
      </c>
      <c r="E114" s="77">
        <v>594</v>
      </c>
      <c r="F114" s="77">
        <v>633</v>
      </c>
      <c r="G114" s="77">
        <v>685</v>
      </c>
      <c r="H114" s="78">
        <v>720</v>
      </c>
      <c r="I114" s="78">
        <v>787</v>
      </c>
      <c r="J114" s="78">
        <v>1050</v>
      </c>
      <c r="K114" s="65">
        <v>1286</v>
      </c>
      <c r="L114" s="65">
        <v>1916</v>
      </c>
      <c r="M114" s="66">
        <v>2357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1638</v>
      </c>
      <c r="D116" s="81">
        <f t="shared" si="6"/>
        <v>1338</v>
      </c>
      <c r="E116" s="81">
        <f t="shared" si="6"/>
        <v>1416</v>
      </c>
      <c r="F116" s="81">
        <f t="shared" si="6"/>
        <v>1403</v>
      </c>
      <c r="G116" s="81">
        <f t="shared" si="6"/>
        <v>1203</v>
      </c>
      <c r="H116" s="82">
        <f t="shared" si="6"/>
        <v>1771</v>
      </c>
      <c r="I116" s="82">
        <f t="shared" si="6"/>
        <v>1754</v>
      </c>
      <c r="J116" s="82">
        <f t="shared" si="6"/>
        <v>2138</v>
      </c>
      <c r="K116" s="70">
        <f t="shared" si="6"/>
        <v>2598</v>
      </c>
      <c r="L116" s="70">
        <f t="shared" si="6"/>
        <v>3422</v>
      </c>
      <c r="M116" s="71">
        <f t="shared" si="6"/>
        <v>3922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498</v>
      </c>
      <c r="D121" s="112">
        <v>498</v>
      </c>
      <c r="E121" s="113">
        <f>+IF(OR(C121=0,C121="-"),"",(D121/C121))</f>
        <v>1</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229</v>
      </c>
      <c r="D122" s="115">
        <v>229</v>
      </c>
      <c r="E122" s="116">
        <f t="shared" ref="E122:E126" si="8">+IF(OR(C122=0,C122="-"),"",(D122/C122))</f>
        <v>1</v>
      </c>
      <c r="F122" s="137"/>
      <c r="G122" s="241" t="s">
        <v>50</v>
      </c>
      <c r="H122" s="243"/>
      <c r="I122" s="117">
        <v>20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3091</v>
      </c>
      <c r="D123" s="115">
        <v>3091</v>
      </c>
      <c r="E123" s="116">
        <f t="shared" si="8"/>
        <v>1</v>
      </c>
      <c r="F123" s="137"/>
      <c r="G123" s="241" t="s">
        <v>51</v>
      </c>
      <c r="H123" s="243"/>
      <c r="I123" s="117">
        <v>33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52</v>
      </c>
      <c r="D124" s="115">
        <v>52</v>
      </c>
      <c r="E124" s="116">
        <f t="shared" si="8"/>
        <v>1</v>
      </c>
      <c r="F124" s="137"/>
      <c r="G124" s="241" t="s">
        <v>52</v>
      </c>
      <c r="H124" s="243"/>
      <c r="I124" s="117">
        <v>12</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52</v>
      </c>
      <c r="D125" s="115">
        <v>52</v>
      </c>
      <c r="E125" s="116">
        <f t="shared" si="8"/>
        <v>1</v>
      </c>
      <c r="F125" s="137"/>
      <c r="G125" s="241" t="s">
        <v>53</v>
      </c>
      <c r="H125" s="243"/>
      <c r="I125" s="117">
        <v>15</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3922</v>
      </c>
      <c r="D127" s="118">
        <f>+SUM(D121:D126)</f>
        <v>3922</v>
      </c>
      <c r="E127" s="119">
        <f t="shared" ref="E127" si="9">+IF(C127=0,"",(D127/C127))</f>
        <v>1</v>
      </c>
      <c r="F127" s="137"/>
      <c r="G127" s="246" t="s">
        <v>41</v>
      </c>
      <c r="H127" s="248"/>
      <c r="I127" s="120">
        <f>+SUM(I121:I126)</f>
        <v>81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460</v>
      </c>
      <c r="D132" s="102">
        <v>169</v>
      </c>
      <c r="E132" s="102">
        <v>348</v>
      </c>
      <c r="F132" s="102">
        <v>255</v>
      </c>
      <c r="G132" s="103">
        <v>0</v>
      </c>
      <c r="H132" s="103">
        <v>198</v>
      </c>
      <c r="I132" s="96">
        <v>0</v>
      </c>
      <c r="J132" s="103">
        <v>150</v>
      </c>
      <c r="K132" s="103">
        <v>165</v>
      </c>
      <c r="L132" s="122">
        <v>269</v>
      </c>
      <c r="M132" s="123">
        <v>380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17</v>
      </c>
      <c r="D133" s="77">
        <v>16</v>
      </c>
      <c r="E133" s="77">
        <v>17</v>
      </c>
      <c r="F133" s="77">
        <v>30</v>
      </c>
      <c r="G133" s="78">
        <v>12</v>
      </c>
      <c r="H133" s="78">
        <v>35</v>
      </c>
      <c r="I133" s="79">
        <v>28</v>
      </c>
      <c r="J133" s="78">
        <v>36</v>
      </c>
      <c r="K133" s="78">
        <v>86</v>
      </c>
      <c r="L133" s="124">
        <v>49</v>
      </c>
      <c r="M133" s="125">
        <v>39</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134</v>
      </c>
      <c r="D134" s="77">
        <v>153</v>
      </c>
      <c r="E134" s="77">
        <v>170</v>
      </c>
      <c r="F134" s="77">
        <v>190</v>
      </c>
      <c r="G134" s="78">
        <v>226</v>
      </c>
      <c r="H134" s="78">
        <v>339</v>
      </c>
      <c r="I134" s="79">
        <v>328</v>
      </c>
      <c r="J134" s="78">
        <v>338</v>
      </c>
      <c r="K134" s="78">
        <v>381</v>
      </c>
      <c r="L134" s="124">
        <v>586</v>
      </c>
      <c r="M134" s="125">
        <v>634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6</v>
      </c>
      <c r="D135" s="77">
        <v>4</v>
      </c>
      <c r="E135" s="77">
        <v>8</v>
      </c>
      <c r="F135" s="77">
        <v>9</v>
      </c>
      <c r="G135" s="78">
        <v>9</v>
      </c>
      <c r="H135" s="78">
        <v>16</v>
      </c>
      <c r="I135" s="79">
        <v>12</v>
      </c>
      <c r="J135" s="78">
        <v>23</v>
      </c>
      <c r="K135" s="78">
        <v>6</v>
      </c>
      <c r="L135" s="124">
        <v>25</v>
      </c>
      <c r="M135" s="125">
        <v>30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1</v>
      </c>
      <c r="E136" s="77">
        <v>5</v>
      </c>
      <c r="F136" s="77">
        <v>4</v>
      </c>
      <c r="G136" s="78">
        <v>4</v>
      </c>
      <c r="H136" s="78">
        <v>1</v>
      </c>
      <c r="I136" s="79">
        <v>4</v>
      </c>
      <c r="J136" s="78">
        <v>13</v>
      </c>
      <c r="K136" s="78">
        <v>3</v>
      </c>
      <c r="L136" s="124">
        <v>8</v>
      </c>
      <c r="M136" s="125">
        <v>31</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617</v>
      </c>
      <c r="D138" s="81">
        <f t="shared" ref="D138:I138" si="10">+SUM(D132:D137)</f>
        <v>343</v>
      </c>
      <c r="E138" s="81">
        <f t="shared" si="10"/>
        <v>548</v>
      </c>
      <c r="F138" s="81">
        <f t="shared" si="10"/>
        <v>488</v>
      </c>
      <c r="G138" s="82">
        <f t="shared" si="10"/>
        <v>251</v>
      </c>
      <c r="H138" s="82">
        <f t="shared" si="10"/>
        <v>589</v>
      </c>
      <c r="I138" s="83">
        <f t="shared" si="10"/>
        <v>372</v>
      </c>
      <c r="J138" s="82">
        <f>+SUM(J132:J137)</f>
        <v>560</v>
      </c>
      <c r="K138" s="82">
        <f t="shared" ref="K138" si="11">+SUM(K132:K137)</f>
        <v>641</v>
      </c>
      <c r="L138" s="127">
        <f>+SUM(L132:L137)</f>
        <v>937</v>
      </c>
      <c r="M138" s="128">
        <f>+SUM(M132:M137)</f>
        <v>1114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7</v>
      </c>
      <c r="D144" s="102">
        <v>393</v>
      </c>
      <c r="E144" s="102">
        <v>0</v>
      </c>
      <c r="F144" s="102">
        <v>348</v>
      </c>
      <c r="G144" s="103">
        <v>242</v>
      </c>
      <c r="H144" s="103">
        <v>294</v>
      </c>
      <c r="I144" s="96">
        <v>396</v>
      </c>
      <c r="J144" s="103">
        <v>302</v>
      </c>
      <c r="K144" s="103">
        <v>552</v>
      </c>
      <c r="L144" s="122">
        <v>309</v>
      </c>
      <c r="M144" s="123">
        <v>449</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16</v>
      </c>
      <c r="D145" s="77">
        <v>12</v>
      </c>
      <c r="E145" s="77">
        <v>6</v>
      </c>
      <c r="F145" s="77">
        <v>5</v>
      </c>
      <c r="G145" s="78">
        <v>7</v>
      </c>
      <c r="H145" s="78">
        <v>8</v>
      </c>
      <c r="I145" s="79">
        <v>4</v>
      </c>
      <c r="J145" s="78">
        <v>4</v>
      </c>
      <c r="K145" s="78">
        <v>10</v>
      </c>
      <c r="L145" s="124">
        <v>20</v>
      </c>
      <c r="M145" s="125">
        <v>27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83</v>
      </c>
      <c r="D146" s="77">
        <v>95</v>
      </c>
      <c r="E146" s="77">
        <v>85</v>
      </c>
      <c r="F146" s="77">
        <v>98</v>
      </c>
      <c r="G146" s="78">
        <v>119</v>
      </c>
      <c r="H146" s="78">
        <v>113</v>
      </c>
      <c r="I146" s="79">
        <v>69</v>
      </c>
      <c r="J146" s="78">
        <v>124</v>
      </c>
      <c r="K146" s="78">
        <v>140</v>
      </c>
      <c r="L146" s="124">
        <v>155</v>
      </c>
      <c r="M146" s="125">
        <v>192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8</v>
      </c>
      <c r="D147" s="77">
        <v>9</v>
      </c>
      <c r="E147" s="77">
        <v>14</v>
      </c>
      <c r="F147" s="77">
        <v>7</v>
      </c>
      <c r="G147" s="78">
        <v>19</v>
      </c>
      <c r="H147" s="78">
        <v>13</v>
      </c>
      <c r="I147" s="79">
        <v>16</v>
      </c>
      <c r="J147" s="78">
        <v>33</v>
      </c>
      <c r="K147" s="78">
        <v>38</v>
      </c>
      <c r="L147" s="124">
        <v>25</v>
      </c>
      <c r="M147" s="125">
        <v>28</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5</v>
      </c>
      <c r="H148" s="78">
        <v>1</v>
      </c>
      <c r="I148" s="79">
        <v>3</v>
      </c>
      <c r="J148" s="78">
        <v>4</v>
      </c>
      <c r="K148" s="78">
        <v>8</v>
      </c>
      <c r="L148" s="124">
        <v>9</v>
      </c>
      <c r="M148" s="125">
        <v>8</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114</v>
      </c>
      <c r="D150" s="81">
        <f t="shared" ref="D150:I150" si="12">+SUM(D144:D149)</f>
        <v>509</v>
      </c>
      <c r="E150" s="81">
        <f t="shared" si="12"/>
        <v>106</v>
      </c>
      <c r="F150" s="81">
        <f t="shared" si="12"/>
        <v>458</v>
      </c>
      <c r="G150" s="82">
        <f t="shared" si="12"/>
        <v>392</v>
      </c>
      <c r="H150" s="82">
        <f t="shared" si="12"/>
        <v>429</v>
      </c>
      <c r="I150" s="83">
        <f t="shared" si="12"/>
        <v>488</v>
      </c>
      <c r="J150" s="82">
        <f>+SUM(J144:J149)</f>
        <v>467</v>
      </c>
      <c r="K150" s="82">
        <f t="shared" ref="K150" si="13">+SUM(K144:K149)</f>
        <v>748</v>
      </c>
      <c r="L150" s="127">
        <f>+SUM(L144:L149)</f>
        <v>518</v>
      </c>
      <c r="M150" s="128">
        <f>+SUM(M144:M149)</f>
        <v>704</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2102</v>
      </c>
      <c r="C155" s="130">
        <f>+IFERROR((VLOOKUP(A155,Hoja2!$A$2:$I$1444,4,FALSE)),"")</f>
        <v>2102</v>
      </c>
      <c r="D155" s="169" t="str">
        <f>+IFERROR((VLOOKUP(A155,Hoja2!$A$2:$I$1444,5,FALSE)),"")</f>
        <v>UNIVERSIDAD NACIONAL ABIERTA Y A DISTANCIA UNAD</v>
      </c>
      <c r="E155" s="169"/>
      <c r="F155" s="169"/>
      <c r="G155" s="170"/>
      <c r="H155" s="130" t="str">
        <f>+IFERROR((VLOOKUP(A155,Hoja2!$A$2:$I$1444,6,FALSE)),"")</f>
        <v>Bogotá, D.C.</v>
      </c>
      <c r="I155" s="130" t="str">
        <f>+IFERROR((VLOOKUP(A155,Hoja2!$A$2:$I$1444,7,FALSE)),"")</f>
        <v>Oficial</v>
      </c>
      <c r="J155" s="249" t="str">
        <f>+IFERROR((VLOOKUP(A155,Hoja2!$A$2:$I$1444,8,FALSE)),"")</f>
        <v>Universidad</v>
      </c>
      <c r="K155" s="250"/>
      <c r="L155" s="131">
        <f>+IFERROR((VLOOKUP(A155,Hoja2!$A$2:$I$1444,9,FALSE)),"")</f>
        <v>3424</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2106</v>
      </c>
      <c r="C156" s="130">
        <f>+IFERROR((VLOOKUP(A156,Hoja2!$A$2:$I$1444,4,FALSE)),"")</f>
        <v>2106</v>
      </c>
      <c r="D156" s="163" t="str">
        <f>+IFERROR((VLOOKUP(A156,Hoja2!$A$2:$I$1444,5,FALSE)),"")</f>
        <v>DIRECCION DE EDUCACION POLICIAL</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498</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3922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sMVRxoS7EGFZS+yUVNXglxMJrurYi8s7575Pqq3LSxTHyA/Ft9NeNwOoRMG3eIMedFU/8s2LyHk3UZTWm9NRg==" saltValue="prxFu5bOD5s90b5aUlKbA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