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75D48C9-E5F9-46CA-B333-C5853EB0208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<sst xmlns="http://schemas.openxmlformats.org/spreadsheetml/2006/main" count="22315" uniqueCount="444">
  <si>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</si>
  <si>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</si>
  <si>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</si>
  <si>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</si>
  <si>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</si>
  <si>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</si>
  <si>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</si>
  <si>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</si>
  <si>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</si>
  <si>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</si>
  <si>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</si>
  <si>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</si>
  <si>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</si>
  <si>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</si>
  <si>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</si>
  <si>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</si>
  <si>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</si>
  <si>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</si>
  <si>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</si>
  <si>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</si>
  <si>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</si>
  <si>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</si>
  <si>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</si>
  <si>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</si>
  <si>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</si>
  <si>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</si>
  <si>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</si>
  <si>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</si>
  <si>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</si>
  <si>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</si>
  <si>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</si>
  <si>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</si>
  <si>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</si>
  <si>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</si>
  <si>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</si>
  <si>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</si>
  <si>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</si>
  <si>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</si>
  <si>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</si>
  <si>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</si>
  <si>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</si>
  <si>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</si>
  <si>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</si>
  <si>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</si>
  <si>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</si>
  <si>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</si>
  <si>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</si>
  <si>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</si>
  <si>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</si>
  <si>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</si>
  <si>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</si>
  <si>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</si>
  <si>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</si>
  <si>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</si>
  <si>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</si>
  <si>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</si>
  <si>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</si>
  <si>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</si>
  <si>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</si>
  <si>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</si>
  <si>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</si>
  <si>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</si>
  <si>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</si>
  <si>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</si>
  <si>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</si>
  <si>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</si>
  <si>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</si>
  <si>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</si>
  <si>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</si>
  <si>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</si>
  <si>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</si>
  <si>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</si>
  <si>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</si>
  <si>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</si>
  <si>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</si>
  <si>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</si>
  <si>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</si>
  <si>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</si>
  <si>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</si>
  <si>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</si>
  <si>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</si>
  <si>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</si>
  <si>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</si>
  <si>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</si>
  <si>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</si>
  <si>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</si>
  <si>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</si>
  <si>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</si>
  <si>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</si>
  <si>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</si>
  <si>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</si>
  <si>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</si>
  <si>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</si>
  <si>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</si>
  <si>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</si>
  <si>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</si>
  <si>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</si>
  <si>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</si>
  <si>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</si>
  <si>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</si>
  <si>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</si>
  <si>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</si>
  <si>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</si>
  <si>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</si>
  <si>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</si>
  <si>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</si>
  <si>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</si>
  <si>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</si>
  <si>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</si>
  <si>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</si>
  <si>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</si>
  <si>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</si>
  <si>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</si>
  <si>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</si>
  <si>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</si>
  <si>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</si>
  <si>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</si>
  <si>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</si>
  <si>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</si>
  <si>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</si>
  <si>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</si>
  <si>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</si>
  <si>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</si>
  <si>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</si>
  <si>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</si>
  <si>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</si>
  <si>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</si>
  <si>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</si>
  <si>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</si>
  <si>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</si>
  <si>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</si>
  <si>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</si>
  <si>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</si>
  <si>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</si>
  <si>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</si>
  <si>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</si>
  <si>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</si>
  <si>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</si>
  <si>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</si>
  <si>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</si>
  <si>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</si>
  <si>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</si>
  <si>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</si>
  <si>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</si>
  <si>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</si>
  <si>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</si>
  <si>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</si>
  <si>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</si>
  <si>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</si>
  <si>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</si>
  <si>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</si>
  <si>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</si>
  <si>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</si>
  <si>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</si>
  <si>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</si>
  <si>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</si>
  <si>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</si>
  <si>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</si>
  <si>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</si>
  <si>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</si>
  <si>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</si>
  <si>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</si>
  <si>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</si>
  <si>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</si>
  <si>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</si>
  <si>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</si>
  <si>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</si>
  <si>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</si>
  <si>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</si>
  <si>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</si>
  <si>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</si>
  <si>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</si>
  <si>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</si>
  <si>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</si>
  <si>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</si>
  <si>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</si>
  <si>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</si>
  <si>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</si>
  <si>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</si>
  <si>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</si>
  <si>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</si>
  <si>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</si>
  <si>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</si>
  <si>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</si>
  <si>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</si>
  <si>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</si>
  <si>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</si>
  <si>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</si>
  <si>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</si>
  <si>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</si>
  <si>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</si>
  <si>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</si>
  <si>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</si>
  <si>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</si>
  <si>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</si>
  <si>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</si>
  <si>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</si>
  <si>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</si>
  <si>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</si>
  <si>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</si>
  <si>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</si>
  <si>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</si>
  <si>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</si>
  <si>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</si>
  <si>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</si>
  <si>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</si>
  <si>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</si>
  <si>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</si>
  <si>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</si>
  <si>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</si>
  <si>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</si>
  <si>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</si>
  <si>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</si>
  <si>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</si>
  <si>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</si>
  <si>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</si>
  <si>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</si>
  <si>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</si>
  <si>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</si>
  <si>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</si>
  <si>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</si>
  <si>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</si>
  <si>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</si>
  <si>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</si>
  <si>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</si>
  <si>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</si>
  <si>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</si>
  <si>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</si>
  <si>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</si>
  <si>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</si>
  <si>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</si>
  <si>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</si>
  <si>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</si>
  <si>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</si>
  <si>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</si>
  <si>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</si>
  <si>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</si>
  <si>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</si>
  <si>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</si>
  <si>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</si>
  <si>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</si>
  <si>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</si>
  <si>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</si>
  <si>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</si>
  <si>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</si>
  <si>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</si>
  <si>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</si>
  <si>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</si>
  <si>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</si>
  <si>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</si>
  <si>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</si>
  <si>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</si>
  <si>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</si>
  <si>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</si>
  <si>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</si>
  <si>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</si>
  <si>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</si>
  <si>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</si>
  <si>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</si>
  <si>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</si>
  <si>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</si>
  <si>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</si>
  <si>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</si>
  <si>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</si>
  <si>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</si>
  <si>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</si>
  <si>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</si>
  <si>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</si>
  <si>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</si>
  <si>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</si>
  <si>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</si>
  <si>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</si>
  <si>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</si>
  <si>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</si>
  <si>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</si>
  <si>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</si>
  <si>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</si>
  <si>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</si>
  <si>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</si>
  <si>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</si>
  <si>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</si>
  <si>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</si>
  <si>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</si>
  <si>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</si>
  <si>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</si>
  <si>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</si>
  <si>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</si>
  <si>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</si>
  <si>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</si>
  <si>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</si>
  <si>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</si>
  <si>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</si>
  <si>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</si>
  <si>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</si>
  <si>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</si>
  <si>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</si>
  <si>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</si>
  <si>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</si>
  <si>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</si>
  <si>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</si>
  <si>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</si>
  <si>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</si>
  <si>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</si>
  <si>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</si>
  <si>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</si>
  <si>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</si>
  <si>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</si>
  <si>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</si>
  <si>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</si>
  <si>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</si>
  <si>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</si>
  <si>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</si>
  <si>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</si>
  <si>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</si>
  <si>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</si>
  <si>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</si>
  <si>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</si>
  <si>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</si>
  <si>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</si>
  <si>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</si>
  <si>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</si>
  <si>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</si>
  <si>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</si>
  <si>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</si>
  <si>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</si>
  <si>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</si>
  <si>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</si>
  <si>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</si>
  <si>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</si>
  <si>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</si>
  <si>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</si>
  <si>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</si>
  <si>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</si>
  <si>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</si>
  <si>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</si>
  <si>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</si>
  <si>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</si>
  <si>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</si>
  <si>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</si>
  <si>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</si>
  <si>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</si>
  <si>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</si>
  <si>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</si>
  <si>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</si>
  <si>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</si>
  <si>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</si>
  <si>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</si>
  <si>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</si>
  <si>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</si>
  <si>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</si>
  <si>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</si>
  <si>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</si>
  <si>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</si>
  <si>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</si>
  <si>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</si>
  <si>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</si>
  <si>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</si>
  <si>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</si>
  <si>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</si>
  <si>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</si>
  <si>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</si>
  <si>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</si>
  <si>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</si>
  <si>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</si>
  <si>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</si>
  <si>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</si>
  <si>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</si>
  <si>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</si>
  <si>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</si>
  <si>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</si>
  <si>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</si>
  <si>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</si>
  <si>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</si>
  <si>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</si>
  <si>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</si>
  <si>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</si>
  <si>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</si>
  <si>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</si>
  <si>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</si>
  <si>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</si>
  <si>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</si>
  <si>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</si>
  <si>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</si>
  <si>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</si>
  <si>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</si>
  <si>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</si>
  <si>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</si>
  <si>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</si>
  <si>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</si>
  <si>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</si>
  <si>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</si>
  <si>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</si>
  <si>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</si>
  <si>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</si>
  <si>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</si>
  <si>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</si>
  <si>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</si>
  <si>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</si>
  <si>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</si>
  <si>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</si>
  <si>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</si>
  <si>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</si>
  <si>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</si>
  <si>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</si>
  <si>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</si>
  <si>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</si>
  <si>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</si>
  <si>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</si>
  <si>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</si>
  <si>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</si>
  <si>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</si>
  <si>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</si>
  <si>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</si>
  <si>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</si>
  <si>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</si>
  <si>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</si>
  <si>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</si>
  <si>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</si>
  <si>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</si>
  <si>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</si>
  <si>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</si>
  <si>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</si>
  <si>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</si>
  <si>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</si>
  <si>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</si>
  <si>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</si>
  <si>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</si>
  <si>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</si>
  <si>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</si>
  <si>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</si>
  <si>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</si>
  <si>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</si>
  <si>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</si>
  <si>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</si>
  <si>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</si>
  <si>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</si>
  <si>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</si>
  <si>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</si>
  <si>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</si>
  <si>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</si>
  <si>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</si>
  <si>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</si>
  <si>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ALBERTO</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</si>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</sst>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ALBERTO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20710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20710</v>
      </c>
      <c r="F12" s="141"/>
      <c r="G12" s="139" t="str">
        <f>+A10</f>
        <v>SAN ALBERTO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ALBERTO</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93</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93</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3.5700575815738961E-2</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0.50900000000000001</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2.2512381809995496E-3</v>
      </c>
      <c r="F30" s="24">
        <v>0</v>
      </c>
      <c r="G30" s="24">
        <v>6.4766839378238338E-3</v>
      </c>
      <c r="H30" s="25">
        <v>0</v>
      </c>
      <c r="I30" s="25">
        <v>0</v>
      </c>
      <c r="J30" s="26">
        <v>0</v>
      </c>
      <c r="K30" s="26">
        <v>0</v>
      </c>
      <c r="L30" s="26">
        <v>2.4777390631049168E-2</v>
      </c>
      <c r="M30" s="27">
        <v>3.5700575815738961E-2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184</v>
      </c>
      <c r="D39" s="39">
        <v>73</v>
      </c>
      <c r="E39" s="40">
        <v>0.39673913043478259</v>
      </c>
      <c r="F39" s="38">
        <v>230</v>
      </c>
      <c r="G39" s="39">
        <v>93</v>
      </c>
      <c r="H39" s="40">
        <v>0.40434782608695652</v>
      </c>
      <c r="I39" s="38">
        <v>229</v>
      </c>
      <c r="J39" s="39">
        <v>109</v>
      </c>
      <c r="K39" s="40">
        <v>0.4759825327510917</v>
      </c>
      <c r="L39" s="41">
        <v>230</v>
      </c>
      <c r="M39" s="42">
        <v>117</v>
      </c>
      <c r="N39" s="43">
        <v>0.50900000000000001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64</v>
      </c>
      <c r="M46" s="63">
        <v>93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5</v>
      </c>
      <c r="F47" s="45">
        <v>0</v>
      </c>
      <c r="G47" s="45">
        <v>15</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5</v>
      </c>
      <c r="F48" s="68">
        <f t="shared" si="0"/>
        <v>0</v>
      </c>
      <c r="G48" s="68">
        <f t="shared" si="0"/>
        <v>15</v>
      </c>
      <c r="H48" s="69">
        <f t="shared" si="0"/>
        <v>0</v>
      </c>
      <c r="I48" s="69">
        <f t="shared" si="0"/>
        <v>0</v>
      </c>
      <c r="J48" s="70">
        <f t="shared" si="0"/>
        <v>0</v>
      </c>
      <c r="K48" s="70">
        <f t="shared" si="0"/>
        <v>0</v>
      </c>
      <c r="L48" s="70">
        <f t="shared" si="0"/>
        <v>64</v>
      </c>
      <c r="M48" s="71">
        <f>+SUM(M46:M47)</f>
        <v>93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5</v>
      </c>
      <c r="F53" s="60">
        <v>0</v>
      </c>
      <c r="G53" s="60">
        <v>15</v>
      </c>
      <c r="H53" s="61">
        <v>0</v>
      </c>
      <c r="I53" s="61">
        <v>0</v>
      </c>
      <c r="J53" s="62">
        <v>0</v>
      </c>
      <c r="K53" s="62">
        <v>0</v>
      </c>
      <c r="L53" s="62">
        <v>64</v>
      </c>
      <c r="M53" s="63">
        <v>93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5</v>
      </c>
      <c r="F55" s="68">
        <f t="shared" si="1"/>
        <v>0</v>
      </c>
      <c r="G55" s="68">
        <f t="shared" si="1"/>
        <v>15</v>
      </c>
      <c r="H55" s="69">
        <f t="shared" si="1"/>
        <v>0</v>
      </c>
      <c r="I55" s="69">
        <f t="shared" si="1"/>
        <v>0</v>
      </c>
      <c r="J55" s="70">
        <f t="shared" si="1"/>
        <v>0</v>
      </c>
      <c r="K55" s="70">
        <f t="shared" si="1"/>
        <v>0</v>
      </c>
      <c r="L55" s="70">
        <f t="shared" si="1"/>
        <v>64</v>
      </c>
      <c r="M55" s="71">
        <f t="shared" si="1"/>
        <v>93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0</v>
      </c>
      <c r="G60" s="73">
        <v>15</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4</v>
      </c>
      <c r="F61" s="77">
        <v>0</v>
      </c>
      <c r="G61" s="77">
        <v>0</v>
      </c>
      <c r="H61" s="78">
        <v>0</v>
      </c>
      <c r="I61" s="78">
        <v>0</v>
      </c>
      <c r="J61" s="79">
        <v>0</v>
      </c>
      <c r="K61" s="65">
        <v>0</v>
      </c>
      <c r="L61" s="65">
        <v>64</v>
      </c>
      <c r="M61" s="66">
        <v>93</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5</v>
      </c>
      <c r="F66" s="81">
        <f t="shared" si="2"/>
        <v>0</v>
      </c>
      <c r="G66" s="81">
        <f t="shared" si="2"/>
        <v>15</v>
      </c>
      <c r="H66" s="82">
        <f t="shared" si="2"/>
        <v>0</v>
      </c>
      <c r="I66" s="82">
        <f t="shared" si="2"/>
        <v>0</v>
      </c>
      <c r="J66" s="83">
        <f t="shared" si="2"/>
        <v>0</v>
      </c>
      <c r="K66" s="70">
        <f t="shared" si="2"/>
        <v>0</v>
      </c>
      <c r="L66" s="70">
        <f t="shared" si="2"/>
        <v>64</v>
      </c>
      <c r="M66" s="71">
        <f t="shared" si="2"/>
        <v>93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5</v>
      </c>
      <c r="F71" s="73">
        <v>0</v>
      </c>
      <c r="G71" s="73">
        <v>15</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93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64</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5</v>
      </c>
      <c r="F80" s="81">
        <f t="shared" si="3"/>
        <v>0</v>
      </c>
      <c r="G80" s="81">
        <f t="shared" si="3"/>
        <v>15</v>
      </c>
      <c r="H80" s="82">
        <f t="shared" si="3"/>
        <v>0</v>
      </c>
      <c r="I80" s="82">
        <f t="shared" si="3"/>
        <v>0</v>
      </c>
      <c r="J80" s="83">
        <f t="shared" si="3"/>
        <v>0</v>
      </c>
      <c r="K80" s="70">
        <f t="shared" si="3"/>
        <v>0</v>
      </c>
      <c r="L80" s="70">
        <f t="shared" si="3"/>
        <v>64</v>
      </c>
      <c r="M80" s="71">
        <f t="shared" si="3"/>
        <v>93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64</v>
      </c>
      <c r="J89" s="66">
        <v>93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64</v>
      </c>
      <c r="J96" s="71">
        <f t="shared" si="4"/>
        <v>93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64</v>
      </c>
      <c r="M102" s="98">
        <v>93</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5</v>
      </c>
      <c r="F103" s="77">
        <v>0</v>
      </c>
      <c r="G103" s="77">
        <v>15</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5</v>
      </c>
      <c r="F107" s="81">
        <f t="shared" si="5"/>
        <v>0</v>
      </c>
      <c r="G107" s="81">
        <f t="shared" si="5"/>
        <v>15</v>
      </c>
      <c r="H107" s="82">
        <f t="shared" si="5"/>
        <v>0</v>
      </c>
      <c r="I107" s="82">
        <f t="shared" si="5"/>
        <v>0</v>
      </c>
      <c r="J107" s="82">
        <f t="shared" si="5"/>
        <v>0</v>
      </c>
      <c r="K107" s="70">
        <f t="shared" si="5"/>
        <v>0</v>
      </c>
      <c r="L107" s="70">
        <f t="shared" si="5"/>
        <v>64</v>
      </c>
      <c r="M107" s="71">
        <f t="shared" si="5"/>
        <v>93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3</v>
      </c>
      <c r="F113" s="108">
        <v>0</v>
      </c>
      <c r="G113" s="108">
        <v>11</v>
      </c>
      <c r="H113" s="109">
        <v>0</v>
      </c>
      <c r="I113" s="109">
        <v>0</v>
      </c>
      <c r="J113" s="97">
        <v>0</v>
      </c>
      <c r="K113" s="97">
        <v>0</v>
      </c>
      <c r="L113" s="97">
        <v>16</v>
      </c>
      <c r="M113" s="98">
        <v>29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2</v>
      </c>
      <c r="F114" s="77">
        <v>0</v>
      </c>
      <c r="G114" s="77">
        <v>4</v>
      </c>
      <c r="H114" s="78">
        <v>0</v>
      </c>
      <c r="I114" s="78">
        <v>0</v>
      </c>
      <c r="J114" s="78">
        <v>0</v>
      </c>
      <c r="K114" s="65">
        <v>0</v>
      </c>
      <c r="L114" s="65">
        <v>48</v>
      </c>
      <c r="M114" s="66">
        <v>64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5</v>
      </c>
      <c r="F116" s="81">
        <f t="shared" si="6"/>
        <v>0</v>
      </c>
      <c r="G116" s="81">
        <f t="shared" si="6"/>
        <v>15</v>
      </c>
      <c r="H116" s="82">
        <f t="shared" si="6"/>
        <v>0</v>
      </c>
      <c r="I116" s="82">
        <f t="shared" si="6"/>
        <v>0</v>
      </c>
      <c r="J116" s="82">
        <f t="shared" si="6"/>
        <v>0</v>
      </c>
      <c r="K116" s="70">
        <f t="shared" si="6"/>
        <v>0</v>
      </c>
      <c r="L116" s="70">
        <f t="shared" si="6"/>
        <v>64</v>
      </c>
      <c r="M116" s="71">
        <f t="shared" si="6"/>
        <v>93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93</v>
      </c>
      <c r="D122" s="115">
        <v>0</v>
      </c>
      <c r="E122" s="116">
        <f t="shared" ref="E122:E126" si="8">+IF(OR(C122=0,C122="-"),"",(D122/C122))</f>
        <v>0</v>
      </c>
      <c r="F122" s="137"/>
      <c r="G122" s="241" t="s">
        <v>50</v>
      </c>
      <c r="H122" s="243"/>
      <c r="I122" s="117">
        <v>2</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93</v>
      </c>
      <c r="D127" s="118">
        <f>+SUM(D121:D126)</f>
        <v>0</v>
      </c>
      <c r="E127" s="119">
        <f t="shared" ref="E127" si="9">+IF(C127=0,"",(D127/C127))</f>
        <v>0</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7</v>
      </c>
      <c r="F132" s="102">
        <v>0</v>
      </c>
      <c r="G132" s="103">
        <v>11</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7</v>
      </c>
      <c r="F138" s="81">
        <f t="shared" si="10"/>
        <v>0</v>
      </c>
      <c r="G138" s="82">
        <f t="shared" si="10"/>
        <v>11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v>
      </c>
      <c r="F144" s="102">
        <v>1</v>
      </c>
      <c r="G144" s="103">
        <v>3</v>
      </c>
      <c r="H144" s="103">
        <v>6</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1</v>
      </c>
      <c r="E145" s="77">
        <v>6</v>
      </c>
      <c r="F145" s="77">
        <v>0</v>
      </c>
      <c r="G145" s="78">
        <v>1</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1</v>
      </c>
      <c r="E150" s="81">
        <f t="shared" si="12"/>
        <v>8</v>
      </c>
      <c r="F150" s="81">
        <f t="shared" si="12"/>
        <v>1</v>
      </c>
      <c r="G150" s="82">
        <f t="shared" si="12"/>
        <v>4</v>
      </c>
      <c r="H150" s="82">
        <f t="shared" si="12"/>
        <v>6</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9110</v>
      </c>
      <c r="C155" s="130">
        <f>+IFERROR((VLOOKUP(A155,Hoja2!$A$2:$I$1444,4,FALSE)),"")</f>
        <v>9110</v>
      </c>
      <c r="D155" s="169" t="str">
        <f>+IFERROR((VLOOKUP(A155,Hoja2!$A$2:$I$1444,5,FALSE)),"")</f>
        <v>SERVICIO NACIONAL DE APRENDIZAJE-SENA-</v>
      </c>
      <c r="E155" s="169"/>
      <c r="F155" s="169"/>
      <c r="G155" s="170"/>
      <c r="H155" s="130" t="str">
        <f>+IFERROR((VLOOKUP(A155,Hoja2!$A$2:$I$1444,6,FALSE)),"")</f>
        <v>Bogotá, D.C.</v>
      </c>
      <c r="I155" s="130" t="str">
        <f>+IFERROR((VLOOKUP(A155,Hoja2!$A$2:$I$1444,7,FALSE)),"")</f>
        <v>Oficial</v>
      </c>
      <c r="J155" s="249" t="str">
        <f>+IFERROR((VLOOKUP(A155,Hoja2!$A$2:$I$1444,8,FALSE)),"")</f>
        <v>Institución Tecnológica</v>
      </c>
      <c r="K155" s="250"/>
      <c r="L155" s="131">
        <f>+IFERROR((VLOOKUP(A155,Hoja2!$A$2:$I$1444,9,FALSE)),"")</f>
        <v>93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93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2x9/ls39cVsKjOSRaFv0aGEkl110CRXjRI5JiI2ZT+rHJyp4hjNutFOqdXDIEau5b1k5olHJYq7oRuoaNEHgpQ==" saltValue="nT0GUHG83Zz+eIGeIydF1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