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E08AAE2-983E-4B36-B63E-668B93044A1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<sst xmlns="http://schemas.openxmlformats.org/spreadsheetml/2006/main" count="22315" uniqueCount="444">
  <si>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</si>
  <si>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</si>
  <si>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</si>
  <si>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</si>
  <si>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</si>
  <si>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</si>
  <si>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</si>
  <si>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</si>
  <si>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</si>
  <si>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</si>
  <si>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</si>
  <si>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</si>
  <si>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</si>
  <si>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</si>
  <si>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</si>
  <si>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</si>
  <si>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</si>
  <si>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</si>
  <si>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</si>
  <si>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</si>
  <si>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</si>
  <si>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</si>
  <si>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</si>
  <si>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</si>
  <si>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</si>
  <si>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</si>
  <si>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</si>
  <si>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</si>
  <si>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</si>
  <si>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</si>
  <si>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</si>
  <si>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</si>
  <si>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</si>
  <si>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</si>
  <si>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</si>
  <si>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</si>
  <si>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</si>
  <si>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</si>
  <si>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</si>
  <si>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</si>
  <si>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</si>
  <si>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</si>
  <si>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</si>
  <si>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</si>
  <si>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</si>
  <si>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</si>
  <si>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</si>
  <si>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</si>
  <si>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</si>
  <si>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</si>
  <si>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</si>
  <si>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</si>
  <si>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</si>
  <si>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</si>
  <si>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</si>
  <si>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</si>
  <si>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</si>
  <si>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</si>
  <si>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</si>
  <si>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</si>
  <si>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</si>
  <si>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</si>
  <si>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</si>
  <si>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</si>
  <si>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</si>
  <si>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</si>
  <si>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</si>
  <si>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</si>
  <si>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</si>
  <si>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</si>
  <si>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</si>
  <si>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</si>
  <si>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</si>
  <si>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</si>
  <si>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</si>
  <si>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</si>
  <si>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</si>
  <si>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</si>
  <si>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</si>
  <si>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</si>
  <si>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</si>
  <si>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</si>
  <si>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</si>
  <si>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</si>
  <si>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</si>
  <si>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</si>
  <si>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</si>
  <si>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</si>
  <si>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</si>
  <si>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</si>
  <si>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</si>
  <si>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</si>
  <si>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</si>
  <si>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</si>
  <si>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</si>
  <si>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</si>
  <si>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</si>
  <si>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</si>
  <si>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</si>
  <si>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</si>
  <si>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</si>
  <si>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</si>
  <si>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</si>
  <si>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</si>
  <si>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</si>
  <si>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</si>
  <si>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</si>
  <si>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</si>
  <si>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</si>
  <si>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</si>
  <si>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</si>
  <si>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</si>
  <si>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</si>
  <si>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</si>
  <si>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</si>
  <si>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</si>
  <si>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</si>
  <si>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</si>
  <si>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</si>
  <si>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</si>
  <si>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</si>
  <si>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</si>
  <si>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</si>
  <si>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</si>
  <si>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</si>
  <si>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</si>
  <si>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</si>
  <si>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</si>
  <si>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</si>
  <si>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</si>
  <si>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</si>
  <si>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</si>
  <si>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</si>
  <si>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</si>
  <si>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</si>
  <si>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</si>
  <si>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</si>
  <si>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</si>
  <si>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</si>
  <si>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</si>
  <si>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</si>
  <si>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</si>
  <si>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</si>
  <si>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</si>
  <si>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</si>
  <si>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</si>
  <si>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</si>
  <si>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</si>
  <si>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</si>
  <si>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</si>
  <si>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</si>
  <si>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</si>
  <si>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</si>
  <si>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</si>
  <si>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</si>
  <si>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</si>
  <si>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</si>
  <si>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</si>
  <si>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</si>
  <si>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</si>
  <si>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</si>
  <si>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</si>
  <si>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</si>
  <si>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</si>
  <si>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</si>
  <si>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</si>
  <si>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</si>
  <si>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</si>
  <si>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</si>
  <si>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</si>
  <si>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</si>
  <si>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</si>
  <si>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</si>
  <si>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</si>
  <si>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</si>
  <si>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</si>
  <si>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</si>
  <si>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</si>
  <si>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</si>
  <si>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</si>
  <si>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</si>
  <si>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</si>
  <si>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</si>
  <si>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</si>
  <si>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</si>
  <si>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</si>
  <si>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</si>
  <si>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</si>
  <si>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</si>
  <si>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</si>
  <si>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</si>
  <si>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</si>
  <si>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</si>
  <si>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</si>
  <si>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</si>
  <si>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</si>
  <si>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</si>
  <si>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</si>
  <si>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</si>
  <si>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</si>
  <si>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</si>
  <si>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</si>
  <si>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</si>
  <si>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</si>
  <si>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</si>
  <si>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</si>
  <si>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</si>
  <si>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</si>
  <si>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</si>
  <si>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</si>
  <si>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</si>
  <si>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</si>
  <si>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</si>
  <si>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</si>
  <si>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</si>
  <si>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</si>
  <si>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</si>
  <si>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</si>
  <si>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</si>
  <si>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</si>
  <si>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</si>
  <si>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</si>
  <si>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</si>
  <si>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</si>
  <si>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</si>
  <si>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</si>
  <si>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</si>
  <si>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</si>
  <si>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</si>
  <si>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</si>
  <si>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</si>
  <si>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</si>
  <si>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</si>
  <si>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</si>
  <si>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</si>
  <si>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</si>
  <si>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</si>
  <si>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</si>
  <si>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</si>
  <si>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</si>
  <si>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</si>
  <si>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</si>
  <si>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</si>
  <si>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</si>
  <si>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</si>
  <si>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</si>
  <si>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</si>
  <si>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</si>
  <si>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</si>
  <si>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</si>
  <si>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</si>
  <si>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</si>
  <si>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</si>
  <si>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</si>
  <si>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</si>
  <si>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</si>
  <si>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</si>
  <si>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</si>
  <si>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</si>
  <si>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</si>
  <si>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</si>
  <si>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</si>
  <si>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</si>
  <si>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</si>
  <si>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</si>
  <si>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</si>
  <si>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</si>
  <si>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</si>
  <si>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</si>
  <si>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</si>
  <si>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</si>
  <si>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</si>
  <si>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</si>
  <si>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</si>
  <si>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</si>
  <si>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</si>
  <si>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</si>
  <si>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</si>
  <si>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</si>
  <si>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</si>
  <si>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</si>
  <si>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</si>
  <si>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</si>
  <si>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</si>
  <si>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</si>
  <si>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</si>
  <si>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</si>
  <si>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</si>
  <si>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</si>
  <si>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</si>
  <si>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</si>
  <si>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</si>
  <si>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</si>
  <si>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</si>
  <si>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</si>
  <si>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</si>
  <si>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</si>
  <si>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</si>
  <si>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</si>
  <si>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</si>
  <si>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</si>
  <si>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</si>
  <si>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</si>
  <si>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</si>
  <si>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</si>
  <si>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</si>
  <si>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</si>
  <si>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</si>
  <si>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</si>
  <si>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</si>
  <si>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</si>
  <si>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</si>
  <si>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</si>
  <si>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</si>
  <si>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</si>
  <si>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</si>
  <si>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</si>
  <si>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</si>
  <si>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</si>
  <si>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</si>
  <si>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</si>
  <si>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</si>
  <si>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</si>
  <si>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</si>
  <si>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</si>
  <si>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</si>
  <si>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</si>
  <si>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</si>
  <si>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</si>
  <si>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</si>
  <si>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</si>
  <si>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</si>
  <si>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</si>
  <si>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</si>
  <si>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</si>
  <si>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</si>
  <si>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</si>
  <si>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</si>
  <si>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</si>
  <si>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</si>
  <si>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</si>
  <si>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</si>
  <si>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</si>
  <si>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</si>
  <si>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</si>
  <si>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</si>
  <si>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</si>
  <si>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</si>
  <si>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</si>
  <si>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</si>
  <si>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</si>
  <si>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</si>
  <si>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</si>
  <si>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</si>
  <si>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</si>
  <si>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</si>
  <si>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</si>
  <si>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</si>
  <si>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</si>
  <si>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</si>
  <si>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</si>
  <si>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</si>
  <si>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</si>
  <si>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</si>
  <si>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</si>
  <si>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</si>
  <si>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</si>
  <si>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</si>
  <si>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</si>
  <si>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</si>
  <si>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</si>
  <si>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</si>
  <si>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</si>
  <si>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</si>
  <si>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</si>
  <si>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</si>
  <si>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</si>
  <si>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</si>
  <si>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</si>
  <si>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</si>
  <si>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</si>
  <si>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</si>
  <si>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</si>
  <si>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</si>
  <si>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</si>
  <si>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</si>
  <si>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</si>
  <si>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</si>
  <si>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</si>
  <si>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</si>
  <si>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</si>
  <si>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</si>
  <si>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</si>
  <si>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</si>
  <si>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</si>
  <si>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</si>
  <si>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</si>
  <si>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</si>
  <si>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</si>
  <si>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</si>
  <si>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</si>
  <si>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</si>
  <si>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</si>
  <si>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</si>
  <si>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</si>
  <si>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</si>
  <si>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</si>
  <si>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</si>
  <si>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</si>
  <si>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</si>
  <si>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</si>
  <si>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</si>
  <si>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</si>
  <si>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</si>
  <si>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</si>
  <si>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</si>
  <si>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</si>
  <si>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</si>
  <si>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</si>
  <si>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</si>
  <si>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</si>
  <si>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</si>
  <si>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</si>
  <si>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</si>
  <si>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</si>
  <si>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</si>
  <si>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</si>
  <si>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</si>
  <si>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</si>
  <si>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</si>
  <si>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</si>
  <si>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</si>
  <si>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</si>
  <si>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</si>
  <si>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</si>
  <si>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</si>
  <si>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</si>
  <si>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</si>
  <si>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</si>
  <si>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</si>
  <si>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</si>
  <si>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</si>
  <si>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SAHAGÚN</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</si>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</sst>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SAHAGÚN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23660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23660</v>
      </c>
      <c r="F12" s="141"/>
      <c r="G12" s="139" t="str">
        <f>+A10</f>
        <v>SAHAGÚN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SAHAGÚN</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3998</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3927</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71</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0.42615301139446554</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0.40799999999999997</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0.20802115469369767</v>
      </c>
      <c r="D30" s="24">
        <v>0.13309866901330986</v>
      </c>
      <c r="E30" s="24">
        <v>0.19988974641675855</v>
      </c>
      <c r="F30" s="24">
        <v>0.17263807738948297</v>
      </c>
      <c r="G30" s="24">
        <v>0.14329840044125758</v>
      </c>
      <c r="H30" s="25">
        <v>0.15284803166923247</v>
      </c>
      <c r="I30" s="25">
        <v>0.11083423618634886</v>
      </c>
      <c r="J30" s="26">
        <v>0.20487384084537416</v>
      </c>
      <c r="K30" s="26">
        <v>0.23553540587219343</v>
      </c>
      <c r="L30" s="26">
        <v>0.30551948051948052</v>
      </c>
      <c r="M30" s="27">
        <v>0.42615301139446554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1175</v>
      </c>
      <c r="D39" s="39">
        <v>373</v>
      </c>
      <c r="E39" s="40">
        <v>0.31744680851063828</v>
      </c>
      <c r="F39" s="38">
        <v>1456</v>
      </c>
      <c r="G39" s="39">
        <v>419</v>
      </c>
      <c r="H39" s="40">
        <v>0.28777472527472525</v>
      </c>
      <c r="I39" s="38">
        <v>1293</v>
      </c>
      <c r="J39" s="39">
        <v>448</v>
      </c>
      <c r="K39" s="40">
        <v>0.34648105181747874</v>
      </c>
      <c r="L39" s="41">
        <v>1233</v>
      </c>
      <c r="M39" s="42">
        <v>503</v>
      </c>
      <c r="N39" s="43">
        <v>0.40799999999999997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1188</v>
      </c>
      <c r="D46" s="60">
        <v>657</v>
      </c>
      <c r="E46" s="60">
        <v>1244</v>
      </c>
      <c r="F46" s="60">
        <v>1264</v>
      </c>
      <c r="G46" s="60">
        <v>1330</v>
      </c>
      <c r="H46" s="61">
        <v>1328</v>
      </c>
      <c r="I46" s="61">
        <v>1035</v>
      </c>
      <c r="J46" s="62">
        <v>1813</v>
      </c>
      <c r="K46" s="62">
        <v>2046</v>
      </c>
      <c r="L46" s="62">
        <v>2742</v>
      </c>
      <c r="M46" s="63">
        <v>3895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743</v>
      </c>
      <c r="D47" s="45">
        <v>647</v>
      </c>
      <c r="E47" s="45">
        <v>621</v>
      </c>
      <c r="F47" s="45">
        <v>372</v>
      </c>
      <c r="G47" s="45">
        <v>1</v>
      </c>
      <c r="H47" s="64">
        <v>88</v>
      </c>
      <c r="I47" s="64">
        <v>2</v>
      </c>
      <c r="J47" s="65">
        <v>144</v>
      </c>
      <c r="K47" s="65">
        <v>160</v>
      </c>
      <c r="L47" s="65">
        <v>144</v>
      </c>
      <c r="M47" s="66">
        <v>103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1931</v>
      </c>
      <c r="D48" s="68">
        <f t="shared" ref="D48:L48" si="0">+SUM(D46:D47)</f>
        <v>1304</v>
      </c>
      <c r="E48" s="68">
        <f t="shared" si="0"/>
        <v>1865</v>
      </c>
      <c r="F48" s="68">
        <f t="shared" si="0"/>
        <v>1636</v>
      </c>
      <c r="G48" s="68">
        <f t="shared" si="0"/>
        <v>1331</v>
      </c>
      <c r="H48" s="69">
        <f t="shared" si="0"/>
        <v>1416</v>
      </c>
      <c r="I48" s="69">
        <f t="shared" si="0"/>
        <v>1037</v>
      </c>
      <c r="J48" s="70">
        <f t="shared" si="0"/>
        <v>1957</v>
      </c>
      <c r="K48" s="70">
        <f t="shared" si="0"/>
        <v>2206</v>
      </c>
      <c r="L48" s="70">
        <f t="shared" si="0"/>
        <v>2886</v>
      </c>
      <c r="M48" s="71">
        <f>+SUM(M46:M47)</f>
        <v>3998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1888</v>
      </c>
      <c r="D53" s="60">
        <v>1210</v>
      </c>
      <c r="E53" s="60">
        <v>1813</v>
      </c>
      <c r="F53" s="60">
        <v>1566</v>
      </c>
      <c r="G53" s="60">
        <v>1299</v>
      </c>
      <c r="H53" s="61">
        <v>1390</v>
      </c>
      <c r="I53" s="61">
        <v>1023</v>
      </c>
      <c r="J53" s="62">
        <v>1900</v>
      </c>
      <c r="K53" s="62">
        <v>2182</v>
      </c>
      <c r="L53" s="62">
        <v>2823</v>
      </c>
      <c r="M53" s="63">
        <v>3927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43</v>
      </c>
      <c r="D54" s="45">
        <v>94</v>
      </c>
      <c r="E54" s="45">
        <v>52</v>
      </c>
      <c r="F54" s="45">
        <v>70</v>
      </c>
      <c r="G54" s="45">
        <v>32</v>
      </c>
      <c r="H54" s="64">
        <v>26</v>
      </c>
      <c r="I54" s="64">
        <v>14</v>
      </c>
      <c r="J54" s="65">
        <v>57</v>
      </c>
      <c r="K54" s="65">
        <v>24</v>
      </c>
      <c r="L54" s="65">
        <v>63</v>
      </c>
      <c r="M54" s="66">
        <v>71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1931</v>
      </c>
      <c r="D55" s="68">
        <f t="shared" ref="D55:M55" si="1">+SUM(D53:D54)</f>
        <v>1304</v>
      </c>
      <c r="E55" s="68">
        <f t="shared" si="1"/>
        <v>1865</v>
      </c>
      <c r="F55" s="68">
        <f t="shared" si="1"/>
        <v>1636</v>
      </c>
      <c r="G55" s="68">
        <f t="shared" si="1"/>
        <v>1331</v>
      </c>
      <c r="H55" s="69">
        <f t="shared" si="1"/>
        <v>1416</v>
      </c>
      <c r="I55" s="69">
        <f t="shared" si="1"/>
        <v>1037</v>
      </c>
      <c r="J55" s="70">
        <f t="shared" si="1"/>
        <v>1957</v>
      </c>
      <c r="K55" s="70">
        <f t="shared" si="1"/>
        <v>2206</v>
      </c>
      <c r="L55" s="70">
        <f t="shared" si="1"/>
        <v>2886</v>
      </c>
      <c r="M55" s="71">
        <f t="shared" si="1"/>
        <v>3998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155</v>
      </c>
      <c r="D60" s="73">
        <v>107</v>
      </c>
      <c r="E60" s="73">
        <v>38</v>
      </c>
      <c r="F60" s="73">
        <v>5</v>
      </c>
      <c r="G60" s="73">
        <v>0</v>
      </c>
      <c r="H60" s="74">
        <v>9</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248</v>
      </c>
      <c r="D61" s="77">
        <v>91</v>
      </c>
      <c r="E61" s="77">
        <v>154</v>
      </c>
      <c r="F61" s="77">
        <v>132</v>
      </c>
      <c r="G61" s="77">
        <v>80</v>
      </c>
      <c r="H61" s="78">
        <v>63</v>
      </c>
      <c r="I61" s="78">
        <v>88</v>
      </c>
      <c r="J61" s="79">
        <v>133</v>
      </c>
      <c r="K61" s="65">
        <v>202</v>
      </c>
      <c r="L61" s="65">
        <v>226</v>
      </c>
      <c r="M61" s="66">
        <v>222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1485</v>
      </c>
      <c r="D62" s="77">
        <v>1012</v>
      </c>
      <c r="E62" s="77">
        <v>1621</v>
      </c>
      <c r="F62" s="77">
        <v>1429</v>
      </c>
      <c r="G62" s="77">
        <v>1219</v>
      </c>
      <c r="H62" s="78">
        <v>1318</v>
      </c>
      <c r="I62" s="78">
        <v>933</v>
      </c>
      <c r="J62" s="79">
        <v>1767</v>
      </c>
      <c r="K62" s="65">
        <v>1980</v>
      </c>
      <c r="L62" s="65">
        <v>2597</v>
      </c>
      <c r="M62" s="66">
        <v>3705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32</v>
      </c>
      <c r="D63" s="77">
        <v>89</v>
      </c>
      <c r="E63" s="77">
        <v>30</v>
      </c>
      <c r="F63" s="77">
        <v>50</v>
      </c>
      <c r="G63" s="77">
        <v>21</v>
      </c>
      <c r="H63" s="78">
        <v>20</v>
      </c>
      <c r="I63" s="78">
        <v>12</v>
      </c>
      <c r="J63" s="79">
        <v>28</v>
      </c>
      <c r="K63" s="65">
        <v>13</v>
      </c>
      <c r="L63" s="65">
        <v>38</v>
      </c>
      <c r="M63" s="66">
        <v>40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11</v>
      </c>
      <c r="D64" s="77">
        <v>5</v>
      </c>
      <c r="E64" s="77">
        <v>22</v>
      </c>
      <c r="F64" s="77">
        <v>20</v>
      </c>
      <c r="G64" s="77">
        <v>11</v>
      </c>
      <c r="H64" s="78">
        <v>6</v>
      </c>
      <c r="I64" s="78">
        <v>2</v>
      </c>
      <c r="J64" s="79">
        <v>29</v>
      </c>
      <c r="K64" s="65">
        <v>11</v>
      </c>
      <c r="L64" s="65">
        <v>25</v>
      </c>
      <c r="M64" s="66">
        <v>31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1931</v>
      </c>
      <c r="D66" s="81">
        <f t="shared" ref="D66:M66" si="2">+SUM(D60:D65)</f>
        <v>1304</v>
      </c>
      <c r="E66" s="81">
        <f t="shared" si="2"/>
        <v>1865</v>
      </c>
      <c r="F66" s="81">
        <f t="shared" si="2"/>
        <v>1636</v>
      </c>
      <c r="G66" s="81">
        <f t="shared" si="2"/>
        <v>1331</v>
      </c>
      <c r="H66" s="82">
        <f t="shared" si="2"/>
        <v>1416</v>
      </c>
      <c r="I66" s="82">
        <f t="shared" si="2"/>
        <v>1037</v>
      </c>
      <c r="J66" s="83">
        <f t="shared" si="2"/>
        <v>1957</v>
      </c>
      <c r="K66" s="70">
        <f t="shared" si="2"/>
        <v>2206</v>
      </c>
      <c r="L66" s="70">
        <f t="shared" si="2"/>
        <v>2886</v>
      </c>
      <c r="M66" s="71">
        <f t="shared" si="2"/>
        <v>3998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67</v>
      </c>
      <c r="D71" s="73">
        <v>42</v>
      </c>
      <c r="E71" s="73">
        <v>40</v>
      </c>
      <c r="F71" s="73">
        <v>33</v>
      </c>
      <c r="G71" s="73">
        <v>34</v>
      </c>
      <c r="H71" s="74">
        <v>39</v>
      </c>
      <c r="I71" s="74">
        <v>56</v>
      </c>
      <c r="J71" s="75">
        <v>82</v>
      </c>
      <c r="K71" s="62">
        <v>99</v>
      </c>
      <c r="L71" s="62">
        <v>124</v>
      </c>
      <c r="M71" s="63">
        <v>183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v>
      </c>
      <c r="F72" s="77">
        <v>1</v>
      </c>
      <c r="G72" s="77">
        <v>5</v>
      </c>
      <c r="H72" s="78">
        <v>9</v>
      </c>
      <c r="I72" s="78">
        <v>17</v>
      </c>
      <c r="J72" s="79">
        <v>30</v>
      </c>
      <c r="K72" s="65">
        <v>37</v>
      </c>
      <c r="L72" s="65">
        <v>42</v>
      </c>
      <c r="M72" s="66">
        <v>43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500</v>
      </c>
      <c r="D73" s="77">
        <v>340</v>
      </c>
      <c r="E73" s="77">
        <v>437</v>
      </c>
      <c r="F73" s="77">
        <v>270</v>
      </c>
      <c r="G73" s="77">
        <v>295</v>
      </c>
      <c r="H73" s="78">
        <v>314</v>
      </c>
      <c r="I73" s="78">
        <v>192</v>
      </c>
      <c r="J73" s="79">
        <v>391</v>
      </c>
      <c r="K73" s="65">
        <v>436</v>
      </c>
      <c r="L73" s="65">
        <v>630</v>
      </c>
      <c r="M73" s="66">
        <v>990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28</v>
      </c>
      <c r="G74" s="77">
        <v>36</v>
      </c>
      <c r="H74" s="78">
        <v>57</v>
      </c>
      <c r="I74" s="78">
        <v>64</v>
      </c>
      <c r="J74" s="79">
        <v>81</v>
      </c>
      <c r="K74" s="65">
        <v>110</v>
      </c>
      <c r="L74" s="65">
        <v>121</v>
      </c>
      <c r="M74" s="66">
        <v>114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287</v>
      </c>
      <c r="D75" s="77">
        <v>244</v>
      </c>
      <c r="E75" s="77">
        <v>195</v>
      </c>
      <c r="F75" s="77">
        <v>188</v>
      </c>
      <c r="G75" s="77">
        <v>206</v>
      </c>
      <c r="H75" s="78">
        <v>234</v>
      </c>
      <c r="I75" s="78">
        <v>290</v>
      </c>
      <c r="J75" s="79">
        <v>378</v>
      </c>
      <c r="K75" s="65">
        <v>487</v>
      </c>
      <c r="L75" s="65">
        <v>560</v>
      </c>
      <c r="M75" s="66">
        <v>619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745</v>
      </c>
      <c r="D76" s="77">
        <v>422</v>
      </c>
      <c r="E76" s="77">
        <v>824</v>
      </c>
      <c r="F76" s="77">
        <v>773</v>
      </c>
      <c r="G76" s="77">
        <v>415</v>
      </c>
      <c r="H76" s="78">
        <v>432</v>
      </c>
      <c r="I76" s="78">
        <v>191</v>
      </c>
      <c r="J76" s="79">
        <v>507</v>
      </c>
      <c r="K76" s="65">
        <v>574</v>
      </c>
      <c r="L76" s="65">
        <v>723</v>
      </c>
      <c r="M76" s="66">
        <v>779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332</v>
      </c>
      <c r="D77" s="77">
        <v>256</v>
      </c>
      <c r="E77" s="77">
        <v>367</v>
      </c>
      <c r="F77" s="77">
        <v>343</v>
      </c>
      <c r="G77" s="77">
        <v>340</v>
      </c>
      <c r="H77" s="78">
        <v>331</v>
      </c>
      <c r="I77" s="78">
        <v>227</v>
      </c>
      <c r="J77" s="79">
        <v>481</v>
      </c>
      <c r="K77" s="65">
        <v>453</v>
      </c>
      <c r="L77" s="65">
        <v>631</v>
      </c>
      <c r="M77" s="66">
        <v>1020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2</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7</v>
      </c>
      <c r="K79" s="90">
        <v>10</v>
      </c>
      <c r="L79" s="90">
        <v>55</v>
      </c>
      <c r="M79" s="91">
        <v>248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1931</v>
      </c>
      <c r="D80" s="81">
        <f t="shared" ref="D80:M80" si="3">+SUM(D71:D79)</f>
        <v>1304</v>
      </c>
      <c r="E80" s="81">
        <f t="shared" si="3"/>
        <v>1865</v>
      </c>
      <c r="F80" s="81">
        <f t="shared" si="3"/>
        <v>1636</v>
      </c>
      <c r="G80" s="81">
        <f t="shared" si="3"/>
        <v>1331</v>
      </c>
      <c r="H80" s="82">
        <f t="shared" si="3"/>
        <v>1416</v>
      </c>
      <c r="I80" s="82">
        <f t="shared" si="3"/>
        <v>1037</v>
      </c>
      <c r="J80" s="83">
        <f t="shared" si="3"/>
        <v>1957</v>
      </c>
      <c r="K80" s="70">
        <f t="shared" si="3"/>
        <v>2206</v>
      </c>
      <c r="L80" s="70">
        <f t="shared" si="3"/>
        <v>2886</v>
      </c>
      <c r="M80" s="71">
        <f t="shared" si="3"/>
        <v>3998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314</v>
      </c>
      <c r="F86" s="79">
        <v>191</v>
      </c>
      <c r="G86" s="79">
        <v>382</v>
      </c>
      <c r="H86" s="65">
        <v>432</v>
      </c>
      <c r="I86" s="65">
        <v>630</v>
      </c>
      <c r="J86" s="66">
        <v>990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11</v>
      </c>
      <c r="F87" s="79">
        <v>19</v>
      </c>
      <c r="G87" s="79">
        <v>44</v>
      </c>
      <c r="H87" s="65">
        <v>46</v>
      </c>
      <c r="I87" s="65">
        <v>51</v>
      </c>
      <c r="J87" s="66">
        <v>84</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237</v>
      </c>
      <c r="F88" s="79">
        <v>294</v>
      </c>
      <c r="G88" s="79">
        <v>390</v>
      </c>
      <c r="H88" s="65">
        <v>476</v>
      </c>
      <c r="I88" s="65">
        <v>539</v>
      </c>
      <c r="J88" s="66">
        <v>557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414</v>
      </c>
      <c r="F89" s="79">
        <v>150</v>
      </c>
      <c r="G89" s="79">
        <v>437</v>
      </c>
      <c r="H89" s="65">
        <v>486</v>
      </c>
      <c r="I89" s="65">
        <v>638</v>
      </c>
      <c r="J89" s="66">
        <v>897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4</v>
      </c>
      <c r="G91" s="79">
        <v>9</v>
      </c>
      <c r="H91" s="65">
        <v>12</v>
      </c>
      <c r="I91" s="65">
        <v>15</v>
      </c>
      <c r="J91" s="66">
        <v>19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332</v>
      </c>
      <c r="F92" s="79">
        <v>232</v>
      </c>
      <c r="G92" s="79">
        <v>479</v>
      </c>
      <c r="H92" s="65">
        <v>448</v>
      </c>
      <c r="I92" s="65">
        <v>616</v>
      </c>
      <c r="J92" s="66">
        <v>893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43</v>
      </c>
      <c r="F93" s="79">
        <v>60</v>
      </c>
      <c r="G93" s="79">
        <v>96</v>
      </c>
      <c r="H93" s="65">
        <v>126</v>
      </c>
      <c r="I93" s="65">
        <v>178</v>
      </c>
      <c r="J93" s="66">
        <v>248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63</v>
      </c>
      <c r="F94" s="79">
        <v>85</v>
      </c>
      <c r="G94" s="79">
        <v>115</v>
      </c>
      <c r="H94" s="65">
        <v>163</v>
      </c>
      <c r="I94" s="65">
        <v>178</v>
      </c>
      <c r="J94" s="66">
        <v>154</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2</v>
      </c>
      <c r="G95" s="79">
        <v>5</v>
      </c>
      <c r="H95" s="65">
        <v>17</v>
      </c>
      <c r="I95" s="65">
        <v>41</v>
      </c>
      <c r="J95" s="66">
        <v>153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1416</v>
      </c>
      <c r="F96" s="83">
        <f t="shared" si="4"/>
        <v>1037</v>
      </c>
      <c r="G96" s="83">
        <f t="shared" si="4"/>
        <v>1957</v>
      </c>
      <c r="H96" s="70">
        <f t="shared" si="4"/>
        <v>2206</v>
      </c>
      <c r="I96" s="70">
        <f t="shared" si="4"/>
        <v>2886</v>
      </c>
      <c r="J96" s="71">
        <f t="shared" si="4"/>
        <v>3998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87</v>
      </c>
      <c r="D102" s="102">
        <v>0</v>
      </c>
      <c r="E102" s="102">
        <v>0</v>
      </c>
      <c r="F102" s="102">
        <v>40</v>
      </c>
      <c r="G102" s="102">
        <v>108</v>
      </c>
      <c r="H102" s="103">
        <v>137</v>
      </c>
      <c r="I102" s="103">
        <v>0</v>
      </c>
      <c r="J102" s="103">
        <v>77</v>
      </c>
      <c r="K102" s="97">
        <v>39</v>
      </c>
      <c r="L102" s="97">
        <v>120</v>
      </c>
      <c r="M102" s="98">
        <v>301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1757</v>
      </c>
      <c r="D103" s="77">
        <v>1238</v>
      </c>
      <c r="E103" s="77">
        <v>1740</v>
      </c>
      <c r="F103" s="77">
        <v>1411</v>
      </c>
      <c r="G103" s="77">
        <v>1043</v>
      </c>
      <c r="H103" s="78">
        <v>970</v>
      </c>
      <c r="I103" s="78">
        <v>493</v>
      </c>
      <c r="J103" s="78">
        <v>1001</v>
      </c>
      <c r="K103" s="65">
        <v>525</v>
      </c>
      <c r="L103" s="65">
        <v>570</v>
      </c>
      <c r="M103" s="66">
        <v>930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87</v>
      </c>
      <c r="D104" s="77">
        <v>66</v>
      </c>
      <c r="E104" s="77">
        <v>125</v>
      </c>
      <c r="F104" s="77">
        <v>185</v>
      </c>
      <c r="G104" s="77">
        <v>180</v>
      </c>
      <c r="H104" s="78">
        <v>309</v>
      </c>
      <c r="I104" s="78">
        <v>544</v>
      </c>
      <c r="J104" s="78">
        <v>879</v>
      </c>
      <c r="K104" s="65">
        <v>1642</v>
      </c>
      <c r="L104" s="65">
        <v>2196</v>
      </c>
      <c r="M104" s="66">
        <v>2767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1931</v>
      </c>
      <c r="D107" s="81">
        <f t="shared" ref="D107:M107" si="5">+SUM(D102:D106)</f>
        <v>1304</v>
      </c>
      <c r="E107" s="81">
        <f t="shared" si="5"/>
        <v>1865</v>
      </c>
      <c r="F107" s="81">
        <f t="shared" si="5"/>
        <v>1636</v>
      </c>
      <c r="G107" s="81">
        <f t="shared" si="5"/>
        <v>1331</v>
      </c>
      <c r="H107" s="82">
        <f t="shared" si="5"/>
        <v>1416</v>
      </c>
      <c r="I107" s="82">
        <f t="shared" si="5"/>
        <v>1037</v>
      </c>
      <c r="J107" s="82">
        <f t="shared" si="5"/>
        <v>1957</v>
      </c>
      <c r="K107" s="70">
        <f t="shared" si="5"/>
        <v>2206</v>
      </c>
      <c r="L107" s="70">
        <f t="shared" si="5"/>
        <v>2886</v>
      </c>
      <c r="M107" s="71">
        <f t="shared" si="5"/>
        <v>3998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882</v>
      </c>
      <c r="D113" s="108">
        <v>603</v>
      </c>
      <c r="E113" s="108">
        <v>865</v>
      </c>
      <c r="F113" s="108">
        <v>755</v>
      </c>
      <c r="G113" s="108">
        <v>600</v>
      </c>
      <c r="H113" s="109">
        <v>648</v>
      </c>
      <c r="I113" s="109">
        <v>490</v>
      </c>
      <c r="J113" s="97">
        <v>927</v>
      </c>
      <c r="K113" s="97">
        <v>991</v>
      </c>
      <c r="L113" s="97">
        <v>1255</v>
      </c>
      <c r="M113" s="98">
        <v>1650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1049</v>
      </c>
      <c r="D114" s="77">
        <v>701</v>
      </c>
      <c r="E114" s="77">
        <v>1000</v>
      </c>
      <c r="F114" s="77">
        <v>881</v>
      </c>
      <c r="G114" s="77">
        <v>731</v>
      </c>
      <c r="H114" s="78">
        <v>768</v>
      </c>
      <c r="I114" s="78">
        <v>547</v>
      </c>
      <c r="J114" s="78">
        <v>1030</v>
      </c>
      <c r="K114" s="65">
        <v>1215</v>
      </c>
      <c r="L114" s="65">
        <v>1631</v>
      </c>
      <c r="M114" s="66">
        <v>2348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1931</v>
      </c>
      <c r="D116" s="81">
        <f t="shared" si="6"/>
        <v>1304</v>
      </c>
      <c r="E116" s="81">
        <f t="shared" si="6"/>
        <v>1865</v>
      </c>
      <c r="F116" s="81">
        <f t="shared" si="6"/>
        <v>1636</v>
      </c>
      <c r="G116" s="81">
        <f t="shared" si="6"/>
        <v>1331</v>
      </c>
      <c r="H116" s="82">
        <f t="shared" si="6"/>
        <v>1416</v>
      </c>
      <c r="I116" s="82">
        <f t="shared" si="6"/>
        <v>1037</v>
      </c>
      <c r="J116" s="82">
        <f t="shared" si="6"/>
        <v>1957</v>
      </c>
      <c r="K116" s="70">
        <f t="shared" si="6"/>
        <v>2206</v>
      </c>
      <c r="L116" s="70">
        <f t="shared" si="6"/>
        <v>2886</v>
      </c>
      <c r="M116" s="71">
        <f t="shared" si="6"/>
        <v>3998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222</v>
      </c>
      <c r="D122" s="115">
        <v>222</v>
      </c>
      <c r="E122" s="116">
        <f t="shared" ref="E122:E126" si="8">+IF(OR(C122=0,C122="-"),"",(D122/C122))</f>
        <v>1</v>
      </c>
      <c r="F122" s="137"/>
      <c r="G122" s="241" t="s">
        <v>50</v>
      </c>
      <c r="H122" s="243"/>
      <c r="I122" s="117">
        <v>17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3705</v>
      </c>
      <c r="D123" s="115">
        <v>3602</v>
      </c>
      <c r="E123" s="116">
        <f t="shared" si="8"/>
        <v>0.97219973009446692</v>
      </c>
      <c r="F123" s="137"/>
      <c r="G123" s="241" t="s">
        <v>51</v>
      </c>
      <c r="H123" s="243"/>
      <c r="I123" s="117">
        <v>38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40</v>
      </c>
      <c r="D124" s="115">
        <v>40</v>
      </c>
      <c r="E124" s="116">
        <f t="shared" si="8"/>
        <v>1</v>
      </c>
      <c r="F124" s="137"/>
      <c r="G124" s="241" t="s">
        <v>52</v>
      </c>
      <c r="H124" s="243"/>
      <c r="I124" s="117">
        <v>11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31</v>
      </c>
      <c r="D125" s="115">
        <v>31</v>
      </c>
      <c r="E125" s="116">
        <f t="shared" si="8"/>
        <v>1</v>
      </c>
      <c r="F125" s="137"/>
      <c r="G125" s="241" t="s">
        <v>53</v>
      </c>
      <c r="H125" s="243"/>
      <c r="I125" s="117">
        <v>13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3998</v>
      </c>
      <c r="D127" s="118">
        <f>+SUM(D121:D126)</f>
        <v>3895</v>
      </c>
      <c r="E127" s="119">
        <f t="shared" ref="E127" si="9">+IF(C127=0,"",(D127/C127))</f>
        <v>0.97423711855927964</v>
      </c>
      <c r="F127" s="137"/>
      <c r="G127" s="246" t="s">
        <v>41</v>
      </c>
      <c r="H127" s="248"/>
      <c r="I127" s="120">
        <f>+SUM(I121:I126)</f>
        <v>79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12</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33</v>
      </c>
      <c r="D133" s="77">
        <v>14</v>
      </c>
      <c r="E133" s="77">
        <v>53</v>
      </c>
      <c r="F133" s="77">
        <v>22</v>
      </c>
      <c r="G133" s="78">
        <v>19</v>
      </c>
      <c r="H133" s="78">
        <v>17</v>
      </c>
      <c r="I133" s="79">
        <v>35</v>
      </c>
      <c r="J133" s="78">
        <v>43</v>
      </c>
      <c r="K133" s="78">
        <v>59</v>
      </c>
      <c r="L133" s="124">
        <v>49</v>
      </c>
      <c r="M133" s="125">
        <v>41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145</v>
      </c>
      <c r="D134" s="77">
        <v>158</v>
      </c>
      <c r="E134" s="77">
        <v>112</v>
      </c>
      <c r="F134" s="77">
        <v>267</v>
      </c>
      <c r="G134" s="78">
        <v>230</v>
      </c>
      <c r="H134" s="78">
        <v>235</v>
      </c>
      <c r="I134" s="79">
        <v>387</v>
      </c>
      <c r="J134" s="78">
        <v>386</v>
      </c>
      <c r="K134" s="78">
        <v>486</v>
      </c>
      <c r="L134" s="124">
        <v>576</v>
      </c>
      <c r="M134" s="125">
        <v>845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10</v>
      </c>
      <c r="D135" s="77">
        <v>5</v>
      </c>
      <c r="E135" s="77">
        <v>12</v>
      </c>
      <c r="F135" s="77">
        <v>9</v>
      </c>
      <c r="G135" s="78">
        <v>6</v>
      </c>
      <c r="H135" s="78">
        <v>8</v>
      </c>
      <c r="I135" s="79">
        <v>2</v>
      </c>
      <c r="J135" s="78">
        <v>12</v>
      </c>
      <c r="K135" s="78">
        <v>7</v>
      </c>
      <c r="L135" s="124">
        <v>21</v>
      </c>
      <c r="M135" s="125">
        <v>22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5</v>
      </c>
      <c r="D136" s="77">
        <v>0</v>
      </c>
      <c r="E136" s="77">
        <v>2</v>
      </c>
      <c r="F136" s="77">
        <v>0</v>
      </c>
      <c r="G136" s="78">
        <v>0</v>
      </c>
      <c r="H136" s="78">
        <v>1</v>
      </c>
      <c r="I136" s="79">
        <v>2</v>
      </c>
      <c r="J136" s="78">
        <v>17</v>
      </c>
      <c r="K136" s="78">
        <v>2</v>
      </c>
      <c r="L136" s="124">
        <v>7</v>
      </c>
      <c r="M136" s="125">
        <v>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193</v>
      </c>
      <c r="D138" s="81">
        <f t="shared" ref="D138:I138" si="10">+SUM(D132:D137)</f>
        <v>189</v>
      </c>
      <c r="E138" s="81">
        <f t="shared" si="10"/>
        <v>179</v>
      </c>
      <c r="F138" s="81">
        <f t="shared" si="10"/>
        <v>298</v>
      </c>
      <c r="G138" s="82">
        <f t="shared" si="10"/>
        <v>255</v>
      </c>
      <c r="H138" s="82">
        <f t="shared" si="10"/>
        <v>261</v>
      </c>
      <c r="I138" s="83">
        <f t="shared" si="10"/>
        <v>426</v>
      </c>
      <c r="J138" s="82">
        <f>+SUM(J132:J137)</f>
        <v>458</v>
      </c>
      <c r="K138" s="82">
        <f t="shared" ref="K138" si="11">+SUM(K132:K137)</f>
        <v>554</v>
      </c>
      <c r="L138" s="127">
        <f>+SUM(L132:L137)</f>
        <v>654</v>
      </c>
      <c r="M138" s="128">
        <f>+SUM(M132:M137)</f>
        <v>916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10</v>
      </c>
      <c r="F144" s="102">
        <v>30</v>
      </c>
      <c r="G144" s="103">
        <v>4</v>
      </c>
      <c r="H144" s="103">
        <v>1</v>
      </c>
      <c r="I144" s="96">
        <v>0</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79</v>
      </c>
      <c r="D145" s="77">
        <v>44</v>
      </c>
      <c r="E145" s="77">
        <v>22</v>
      </c>
      <c r="F145" s="77">
        <v>20</v>
      </c>
      <c r="G145" s="78">
        <v>13</v>
      </c>
      <c r="H145" s="78">
        <v>6</v>
      </c>
      <c r="I145" s="79">
        <v>3</v>
      </c>
      <c r="J145" s="78">
        <v>7</v>
      </c>
      <c r="K145" s="78">
        <v>4</v>
      </c>
      <c r="L145" s="124">
        <v>10</v>
      </c>
      <c r="M145" s="125">
        <v>20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119</v>
      </c>
      <c r="D146" s="77">
        <v>81</v>
      </c>
      <c r="E146" s="77">
        <v>104</v>
      </c>
      <c r="F146" s="77">
        <v>117</v>
      </c>
      <c r="G146" s="78">
        <v>103</v>
      </c>
      <c r="H146" s="78">
        <v>91</v>
      </c>
      <c r="I146" s="79">
        <v>58</v>
      </c>
      <c r="J146" s="78">
        <v>160</v>
      </c>
      <c r="K146" s="78">
        <v>120</v>
      </c>
      <c r="L146" s="124">
        <v>133</v>
      </c>
      <c r="M146" s="125">
        <v>258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59</v>
      </c>
      <c r="D147" s="77">
        <v>67</v>
      </c>
      <c r="E147" s="77">
        <v>52</v>
      </c>
      <c r="F147" s="77">
        <v>5</v>
      </c>
      <c r="G147" s="78">
        <v>13</v>
      </c>
      <c r="H147" s="78">
        <v>22</v>
      </c>
      <c r="I147" s="79">
        <v>19</v>
      </c>
      <c r="J147" s="78">
        <v>10</v>
      </c>
      <c r="K147" s="78">
        <v>20</v>
      </c>
      <c r="L147" s="124">
        <v>15</v>
      </c>
      <c r="M147" s="125">
        <v>10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v>
      </c>
      <c r="D148" s="77">
        <v>2</v>
      </c>
      <c r="E148" s="77">
        <v>1</v>
      </c>
      <c r="F148" s="77">
        <v>2</v>
      </c>
      <c r="G148" s="78">
        <v>9</v>
      </c>
      <c r="H148" s="78">
        <v>6</v>
      </c>
      <c r="I148" s="79">
        <v>0</v>
      </c>
      <c r="J148" s="78">
        <v>1</v>
      </c>
      <c r="K148" s="78">
        <v>7</v>
      </c>
      <c r="L148" s="124">
        <v>3</v>
      </c>
      <c r="M148" s="125">
        <v>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258</v>
      </c>
      <c r="D150" s="81">
        <f t="shared" ref="D150:I150" si="12">+SUM(D144:D149)</f>
        <v>195</v>
      </c>
      <c r="E150" s="81">
        <f t="shared" si="12"/>
        <v>189</v>
      </c>
      <c r="F150" s="81">
        <f t="shared" si="12"/>
        <v>174</v>
      </c>
      <c r="G150" s="82">
        <f t="shared" si="12"/>
        <v>142</v>
      </c>
      <c r="H150" s="82">
        <f t="shared" si="12"/>
        <v>126</v>
      </c>
      <c r="I150" s="83">
        <f t="shared" si="12"/>
        <v>80</v>
      </c>
      <c r="J150" s="82">
        <f>+SUM(J144:J149)</f>
        <v>179</v>
      </c>
      <c r="K150" s="82">
        <f t="shared" ref="K150" si="13">+SUM(K144:K149)</f>
        <v>151</v>
      </c>
      <c r="L150" s="127">
        <f>+SUM(L144:L149)</f>
        <v>161</v>
      </c>
      <c r="M150" s="128">
        <f>+SUM(M144:M149)</f>
        <v>295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1113</v>
      </c>
      <c r="C155" s="130">
        <f>+IFERROR((VLOOKUP(A155,Hoja2!$A$2:$I$1444,4,FALSE)),"")</f>
        <v>1113</v>
      </c>
      <c r="D155" s="169" t="str">
        <f>+IFERROR((VLOOKUP(A155,Hoja2!$A$2:$I$1444,5,FALSE)),"")</f>
        <v>UNIVERSIDAD DE CORDOBA</v>
      </c>
      <c r="E155" s="169"/>
      <c r="F155" s="169"/>
      <c r="G155" s="170"/>
      <c r="H155" s="130" t="str">
        <f>+IFERROR((VLOOKUP(A155,Hoja2!$A$2:$I$1444,6,FALSE)),"")</f>
        <v>Córdoba</v>
      </c>
      <c r="I155" s="130" t="str">
        <f>+IFERROR((VLOOKUP(A155,Hoja2!$A$2:$I$1444,7,FALSE)),"")</f>
        <v>Oficial</v>
      </c>
      <c r="J155" s="249" t="str">
        <f>+IFERROR((VLOOKUP(A155,Hoja2!$A$2:$I$1444,8,FALSE)),"")</f>
        <v>Universidad</v>
      </c>
      <c r="K155" s="250"/>
      <c r="L155" s="131">
        <f>+IFERROR((VLOOKUP(A155,Hoja2!$A$2:$I$1444,9,FALSE)),"")</f>
        <v>703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3192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2833</v>
      </c>
      <c r="C157" s="130">
        <f>+IFERROR((VLOOKUP(A157,Hoja2!$A$2:$I$1444,4,FALSE)),"")</f>
        <v>2833</v>
      </c>
      <c r="D157" s="163" t="str">
        <f>+IFERROR((VLOOKUP(A157,Hoja2!$A$2:$I$1444,5,FALSE)),"")</f>
        <v>CORPORACION UNIVERSITARIA REMINGTON</v>
      </c>
      <c r="E157" s="163"/>
      <c r="F157" s="163"/>
      <c r="G157" s="164"/>
      <c r="H157" s="130" t="str">
        <f>+IFERROR((VLOOKUP(A157,Hoja2!$A$2:$I$1444,6,FALSE)),"")</f>
        <v>Antioquia</v>
      </c>
      <c r="I157" s="130" t="str">
        <f>+IFERROR((VLOOKUP(A157,Hoja2!$A$2:$I$1444,7,FALSE)),"")</f>
        <v>Privado</v>
      </c>
      <c r="J157" s="249" t="str">
        <f>+IFERROR((VLOOKUP(A157,Hoja2!$A$2:$I$1444,8,FALSE)),"")</f>
        <v>Institución Universitaria/Escuela Tecnológica</v>
      </c>
      <c r="K157" s="250"/>
      <c r="L157" s="131">
        <f>+IFERROR((VLOOKUP(A157,Hoja2!$A$2:$I$1444,9,FALSE)),"")</f>
        <v>103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3998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oflYL43ZXVvmlXUtJe/TjAjNtU7MX4pJSW/ELo/PSTgpJToZqOnHBUhmAFCW5u2k3/N+/5/gkHNsokollzA7Q==" saltValue="R/hovXzHQujx3JPmOg5K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