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FFE720E-782B-4D0D-B0ED-F82BCF56593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<sst xmlns="http://schemas.openxmlformats.org/spreadsheetml/2006/main" count="22315" uniqueCount="444">
  <si>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</si>
  <si>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</si>
  <si>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</si>
  <si>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</si>
  <si>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</si>
  <si>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</si>
  <si>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</si>
  <si>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</si>
  <si>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</si>
  <si>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</si>
  <si>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</si>
  <si>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</si>
  <si>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</si>
  <si>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</si>
  <si>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</si>
  <si>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</si>
  <si>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</si>
  <si>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</si>
  <si>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</si>
  <si>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</si>
  <si>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</si>
  <si>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</si>
  <si>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</si>
  <si>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</si>
  <si>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</si>
  <si>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</si>
  <si>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</si>
  <si>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</si>
  <si>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</si>
  <si>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</si>
  <si>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</si>
  <si>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</si>
  <si>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</si>
  <si>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</si>
  <si>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</si>
  <si>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</si>
  <si>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</si>
  <si>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</si>
  <si>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</si>
  <si>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</si>
  <si>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</si>
  <si>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</si>
  <si>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</si>
  <si>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</si>
  <si>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</si>
  <si>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</si>
  <si>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</si>
  <si>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</si>
  <si>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</si>
  <si>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</si>
  <si>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</si>
  <si>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</si>
  <si>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</si>
  <si>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</si>
  <si>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</si>
  <si>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</si>
  <si>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</si>
  <si>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</si>
  <si>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</si>
  <si>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</si>
  <si>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</si>
  <si>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</si>
  <si>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</si>
  <si>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</si>
  <si>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</si>
  <si>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</si>
  <si>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</si>
  <si>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</si>
  <si>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</si>
  <si>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</si>
  <si>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</si>
  <si>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</si>
  <si>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</si>
  <si>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</si>
  <si>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</si>
  <si>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</si>
  <si>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</si>
  <si>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</si>
  <si>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</si>
  <si>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</si>
  <si>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</si>
  <si>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</si>
  <si>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</si>
  <si>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</si>
  <si>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</si>
  <si>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</si>
  <si>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</si>
  <si>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</si>
  <si>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</si>
  <si>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</si>
  <si>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</si>
  <si>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</si>
  <si>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</si>
  <si>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</si>
  <si>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</si>
  <si>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</si>
  <si>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</si>
  <si>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</si>
  <si>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</si>
  <si>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</si>
  <si>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</si>
  <si>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</si>
  <si>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</si>
  <si>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</si>
  <si>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</si>
  <si>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</si>
  <si>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</si>
  <si>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</si>
  <si>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</si>
  <si>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</si>
  <si>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</si>
  <si>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</si>
  <si>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</si>
  <si>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</si>
  <si>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</si>
  <si>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</si>
  <si>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</si>
  <si>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</si>
  <si>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</si>
  <si>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</si>
  <si>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</si>
  <si>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</si>
  <si>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</si>
  <si>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</si>
  <si>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</si>
  <si>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</si>
  <si>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</si>
  <si>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</si>
  <si>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</si>
  <si>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</si>
  <si>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</si>
  <si>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</si>
  <si>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</si>
  <si>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</si>
  <si>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</si>
  <si>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</si>
  <si>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</si>
  <si>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</si>
  <si>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</si>
  <si>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</si>
  <si>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</si>
  <si>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</si>
  <si>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</si>
  <si>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</si>
  <si>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</si>
  <si>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</si>
  <si>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</si>
  <si>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</si>
  <si>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</si>
  <si>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</si>
  <si>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</si>
  <si>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</si>
  <si>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</si>
  <si>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</si>
  <si>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</si>
  <si>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</si>
  <si>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</si>
  <si>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</si>
  <si>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</si>
  <si>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</si>
  <si>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</si>
  <si>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</si>
  <si>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</si>
  <si>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</si>
  <si>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</si>
  <si>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</si>
  <si>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</si>
  <si>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</si>
  <si>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</si>
  <si>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</si>
  <si>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</si>
  <si>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</si>
  <si>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</si>
  <si>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</si>
  <si>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</si>
  <si>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</si>
  <si>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</si>
  <si>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</si>
  <si>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</si>
  <si>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</si>
  <si>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</si>
  <si>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</si>
  <si>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</si>
  <si>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</si>
  <si>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</si>
  <si>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</si>
  <si>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</si>
  <si>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</si>
  <si>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</si>
  <si>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</si>
  <si>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</si>
  <si>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</si>
  <si>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</si>
  <si>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</si>
  <si>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</si>
  <si>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</si>
  <si>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</si>
  <si>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</si>
  <si>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</si>
  <si>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</si>
  <si>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</si>
  <si>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</si>
  <si>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</si>
  <si>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</si>
  <si>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</si>
  <si>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</si>
  <si>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</si>
  <si>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</si>
  <si>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</si>
  <si>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</si>
  <si>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</si>
  <si>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</si>
  <si>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</si>
  <si>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</si>
  <si>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</si>
  <si>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</si>
  <si>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</si>
  <si>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</si>
  <si>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</si>
  <si>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</si>
  <si>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</si>
  <si>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</si>
  <si>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</si>
  <si>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</si>
  <si>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</si>
  <si>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</si>
  <si>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</si>
  <si>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</si>
  <si>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</si>
  <si>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</si>
  <si>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</si>
  <si>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</si>
  <si>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</si>
  <si>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</si>
  <si>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</si>
  <si>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</si>
  <si>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</si>
  <si>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</si>
  <si>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</si>
  <si>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</si>
  <si>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</si>
  <si>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</si>
  <si>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</si>
  <si>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</si>
  <si>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</si>
  <si>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</si>
  <si>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</si>
  <si>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</si>
  <si>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</si>
  <si>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</si>
  <si>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</si>
  <si>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</si>
  <si>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</si>
  <si>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</si>
  <si>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</si>
  <si>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</si>
  <si>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</si>
  <si>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</si>
  <si>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</si>
  <si>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</si>
  <si>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</si>
  <si>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</si>
  <si>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</si>
  <si>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</si>
  <si>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</si>
  <si>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</si>
  <si>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</si>
  <si>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</si>
  <si>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</si>
  <si>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</si>
  <si>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</si>
  <si>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</si>
  <si>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</si>
  <si>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</si>
  <si>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</si>
  <si>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</si>
  <si>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</si>
  <si>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</si>
  <si>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</si>
  <si>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</si>
  <si>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</si>
  <si>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</si>
  <si>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</si>
  <si>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</si>
  <si>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</si>
  <si>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</si>
  <si>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</si>
  <si>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</si>
  <si>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</si>
  <si>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</si>
  <si>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</si>
  <si>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</si>
  <si>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</si>
  <si>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</si>
  <si>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</si>
  <si>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</si>
  <si>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</si>
  <si>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</si>
  <si>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</si>
  <si>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</si>
  <si>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</si>
  <si>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</si>
  <si>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</si>
  <si>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</si>
  <si>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</si>
  <si>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</si>
  <si>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</si>
  <si>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</si>
  <si>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</si>
  <si>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</si>
  <si>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</si>
  <si>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</si>
  <si>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</si>
  <si>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</si>
  <si>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</si>
  <si>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</si>
  <si>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</si>
  <si>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</si>
  <si>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</si>
  <si>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</si>
  <si>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</si>
  <si>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</si>
  <si>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</si>
  <si>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</si>
  <si>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</si>
  <si>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</si>
  <si>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</si>
  <si>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</si>
  <si>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</si>
  <si>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</si>
  <si>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</si>
  <si>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</si>
  <si>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</si>
  <si>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</si>
  <si>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</si>
  <si>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</si>
  <si>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</si>
  <si>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</si>
  <si>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</si>
  <si>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</si>
  <si>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</si>
  <si>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</si>
  <si>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</si>
  <si>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</si>
  <si>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</si>
  <si>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</si>
  <si>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</si>
  <si>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</si>
  <si>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</si>
  <si>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</si>
  <si>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</si>
  <si>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</si>
  <si>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</si>
  <si>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</si>
  <si>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</si>
  <si>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</si>
  <si>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</si>
  <si>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</si>
  <si>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</si>
  <si>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</si>
  <si>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</si>
  <si>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</si>
  <si>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</si>
  <si>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</si>
  <si>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</si>
  <si>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</si>
  <si>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</si>
  <si>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</si>
  <si>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</si>
  <si>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</si>
  <si>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</si>
  <si>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</si>
  <si>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</si>
  <si>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</si>
  <si>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</si>
  <si>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</si>
  <si>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</si>
  <si>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</si>
  <si>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</si>
  <si>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</si>
  <si>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</si>
  <si>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</si>
  <si>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</si>
  <si>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</si>
  <si>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</si>
  <si>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</si>
  <si>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</si>
  <si>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</si>
  <si>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</si>
  <si>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</si>
  <si>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</si>
  <si>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</si>
  <si>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</si>
  <si>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</si>
  <si>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</si>
  <si>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</si>
  <si>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</si>
  <si>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</si>
  <si>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</si>
  <si>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</si>
  <si>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</si>
  <si>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</si>
  <si>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</si>
  <si>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</si>
  <si>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</si>
  <si>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</si>
  <si>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</si>
  <si>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</si>
  <si>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</si>
  <si>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</si>
  <si>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</si>
  <si>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</si>
  <si>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</si>
  <si>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</si>
  <si>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</si>
  <si>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</si>
  <si>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</si>
  <si>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</si>
  <si>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</si>
  <si>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</si>
  <si>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</si>
  <si>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</si>
  <si>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</si>
  <si>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</si>
  <si>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</si>
  <si>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</si>
  <si>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</si>
  <si>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</si>
  <si>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</si>
  <si>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</si>
  <si>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</si>
  <si>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</si>
  <si>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</si>
  <si>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</si>
  <si>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</si>
  <si>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</si>
  <si>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</si>
  <si>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</si>
  <si>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</si>
  <si>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</si>
  <si>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</si>
  <si>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</si>
  <si>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ROLDANILLO</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</si>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</sst>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ROLDANILLO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76622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76622</v>
      </c>
      <c r="F12" s="141"/>
      <c r="G12" s="139" t="str">
        <f>+A10</f>
        <v>ROLDANILLO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ROLDANILLO</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5031</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5031</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1.7658827658827658</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0.59799999999999998</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0.36080105055810902</v>
      </c>
      <c r="D30" s="24">
        <v>0.3940903054448871</v>
      </c>
      <c r="E30" s="24">
        <v>0.51624790619765493</v>
      </c>
      <c r="F30" s="24">
        <v>0.45851676261429053</v>
      </c>
      <c r="G30" s="24">
        <v>0.41869918699186992</v>
      </c>
      <c r="H30" s="25">
        <v>0.75085675119945172</v>
      </c>
      <c r="I30" s="25">
        <v>0.49407382323061294</v>
      </c>
      <c r="J30" s="26">
        <v>0.86771224002727587</v>
      </c>
      <c r="K30" s="26">
        <v>1.0578114246386785</v>
      </c>
      <c r="L30" s="26">
        <v>1.3182765809589994</v>
      </c>
      <c r="M30" s="27">
        <v>1.7658827658827658</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352</v>
      </c>
      <c r="D39" s="39">
        <v>192</v>
      </c>
      <c r="E39" s="40">
        <v>0.54545454545454541</v>
      </c>
      <c r="F39" s="38">
        <v>522</v>
      </c>
      <c r="G39" s="39">
        <v>282</v>
      </c>
      <c r="H39" s="40">
        <v>0.54022988505747127</v>
      </c>
      <c r="I39" s="38">
        <v>450</v>
      </c>
      <c r="J39" s="39">
        <v>261</v>
      </c>
      <c r="K39" s="40">
        <v>0.57999999999999996</v>
      </c>
      <c r="L39" s="41">
        <v>393</v>
      </c>
      <c r="M39" s="42">
        <v>235</v>
      </c>
      <c r="N39" s="43">
        <v>0.59799999999999998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946</v>
      </c>
      <c r="D46" s="60">
        <v>1028</v>
      </c>
      <c r="E46" s="60">
        <v>1358</v>
      </c>
      <c r="F46" s="60">
        <v>1182</v>
      </c>
      <c r="G46" s="60">
        <v>1091</v>
      </c>
      <c r="H46" s="61">
        <v>2068</v>
      </c>
      <c r="I46" s="61">
        <v>1332</v>
      </c>
      <c r="J46" s="62">
        <v>2417</v>
      </c>
      <c r="K46" s="62">
        <v>2953</v>
      </c>
      <c r="L46" s="62">
        <v>3695</v>
      </c>
      <c r="M46" s="63">
        <v>4958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153</v>
      </c>
      <c r="D47" s="45">
        <v>159</v>
      </c>
      <c r="E47" s="45">
        <v>183</v>
      </c>
      <c r="F47" s="45">
        <v>172</v>
      </c>
      <c r="G47" s="45">
        <v>145</v>
      </c>
      <c r="H47" s="64">
        <v>123</v>
      </c>
      <c r="I47" s="64">
        <v>127</v>
      </c>
      <c r="J47" s="65">
        <v>128</v>
      </c>
      <c r="K47" s="65">
        <v>121</v>
      </c>
      <c r="L47" s="65">
        <v>99</v>
      </c>
      <c r="M47" s="66">
        <v>73</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1099</v>
      </c>
      <c r="D48" s="68">
        <f t="shared" ref="D48:L48" si="0">+SUM(D46:D47)</f>
        <v>1187</v>
      </c>
      <c r="E48" s="68">
        <f t="shared" si="0"/>
        <v>1541</v>
      </c>
      <c r="F48" s="68">
        <f t="shared" si="0"/>
        <v>1354</v>
      </c>
      <c r="G48" s="68">
        <f t="shared" si="0"/>
        <v>1236</v>
      </c>
      <c r="H48" s="69">
        <f t="shared" si="0"/>
        <v>2191</v>
      </c>
      <c r="I48" s="69">
        <f t="shared" si="0"/>
        <v>1459</v>
      </c>
      <c r="J48" s="70">
        <f t="shared" si="0"/>
        <v>2545</v>
      </c>
      <c r="K48" s="70">
        <f t="shared" si="0"/>
        <v>3074</v>
      </c>
      <c r="L48" s="70">
        <f t="shared" si="0"/>
        <v>3794</v>
      </c>
      <c r="M48" s="71">
        <f>+SUM(M46:M47)</f>
        <v>5031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1099</v>
      </c>
      <c r="D53" s="60">
        <v>1187</v>
      </c>
      <c r="E53" s="60">
        <v>1541</v>
      </c>
      <c r="F53" s="60">
        <v>1354</v>
      </c>
      <c r="G53" s="60">
        <v>1236</v>
      </c>
      <c r="H53" s="61">
        <v>2191</v>
      </c>
      <c r="I53" s="61">
        <v>1459</v>
      </c>
      <c r="J53" s="62">
        <v>2545</v>
      </c>
      <c r="K53" s="62">
        <v>3074</v>
      </c>
      <c r="L53" s="62">
        <v>3794</v>
      </c>
      <c r="M53" s="63">
        <v>5031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1099</v>
      </c>
      <c r="D55" s="68">
        <f t="shared" ref="D55:M55" si="1">+SUM(D53:D54)</f>
        <v>1187</v>
      </c>
      <c r="E55" s="68">
        <f t="shared" si="1"/>
        <v>1541</v>
      </c>
      <c r="F55" s="68">
        <f t="shared" si="1"/>
        <v>1354</v>
      </c>
      <c r="G55" s="68">
        <f t="shared" si="1"/>
        <v>1236</v>
      </c>
      <c r="H55" s="69">
        <f t="shared" si="1"/>
        <v>2191</v>
      </c>
      <c r="I55" s="69">
        <f t="shared" si="1"/>
        <v>1459</v>
      </c>
      <c r="J55" s="70">
        <f t="shared" si="1"/>
        <v>2545</v>
      </c>
      <c r="K55" s="70">
        <f t="shared" si="1"/>
        <v>3074</v>
      </c>
      <c r="L55" s="70">
        <f t="shared" si="1"/>
        <v>3794</v>
      </c>
      <c r="M55" s="71">
        <f t="shared" si="1"/>
        <v>5031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631</v>
      </c>
      <c r="D60" s="73">
        <v>729</v>
      </c>
      <c r="E60" s="73">
        <v>942</v>
      </c>
      <c r="F60" s="73">
        <v>716</v>
      </c>
      <c r="G60" s="73">
        <v>596</v>
      </c>
      <c r="H60" s="74">
        <v>1344</v>
      </c>
      <c r="I60" s="74">
        <v>758</v>
      </c>
      <c r="J60" s="75">
        <v>1770</v>
      </c>
      <c r="K60" s="62">
        <v>2148</v>
      </c>
      <c r="L60" s="62">
        <v>2181</v>
      </c>
      <c r="M60" s="63">
        <v>3248</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196</v>
      </c>
      <c r="D61" s="77">
        <v>185</v>
      </c>
      <c r="E61" s="77">
        <v>236</v>
      </c>
      <c r="F61" s="77">
        <v>231</v>
      </c>
      <c r="G61" s="77">
        <v>281</v>
      </c>
      <c r="H61" s="78">
        <v>400</v>
      </c>
      <c r="I61" s="78">
        <v>312</v>
      </c>
      <c r="J61" s="79">
        <v>419</v>
      </c>
      <c r="K61" s="65">
        <v>514</v>
      </c>
      <c r="L61" s="65">
        <v>1001</v>
      </c>
      <c r="M61" s="66">
        <v>1085</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272</v>
      </c>
      <c r="D62" s="77">
        <v>273</v>
      </c>
      <c r="E62" s="77">
        <v>363</v>
      </c>
      <c r="F62" s="77">
        <v>407</v>
      </c>
      <c r="G62" s="77">
        <v>359</v>
      </c>
      <c r="H62" s="78">
        <v>447</v>
      </c>
      <c r="I62" s="78">
        <v>389</v>
      </c>
      <c r="J62" s="79">
        <v>356</v>
      </c>
      <c r="K62" s="65">
        <v>412</v>
      </c>
      <c r="L62" s="65">
        <v>612</v>
      </c>
      <c r="M62" s="66">
        <v>698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1099</v>
      </c>
      <c r="D66" s="81">
        <f t="shared" ref="D66:M66" si="2">+SUM(D60:D65)</f>
        <v>1187</v>
      </c>
      <c r="E66" s="81">
        <f t="shared" si="2"/>
        <v>1541</v>
      </c>
      <c r="F66" s="81">
        <f t="shared" si="2"/>
        <v>1354</v>
      </c>
      <c r="G66" s="81">
        <f t="shared" si="2"/>
        <v>1236</v>
      </c>
      <c r="H66" s="82">
        <f t="shared" si="2"/>
        <v>2191</v>
      </c>
      <c r="I66" s="82">
        <f t="shared" si="2"/>
        <v>1459</v>
      </c>
      <c r="J66" s="83">
        <f t="shared" si="2"/>
        <v>2545</v>
      </c>
      <c r="K66" s="70">
        <f t="shared" si="2"/>
        <v>3074</v>
      </c>
      <c r="L66" s="70">
        <f t="shared" si="2"/>
        <v>3794</v>
      </c>
      <c r="M66" s="71">
        <f t="shared" si="2"/>
        <v>5031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265</v>
      </c>
      <c r="D71" s="73">
        <v>300</v>
      </c>
      <c r="E71" s="73">
        <v>418</v>
      </c>
      <c r="F71" s="73">
        <v>411</v>
      </c>
      <c r="G71" s="73">
        <v>340</v>
      </c>
      <c r="H71" s="74">
        <v>498</v>
      </c>
      <c r="I71" s="74">
        <v>465</v>
      </c>
      <c r="J71" s="75">
        <v>999</v>
      </c>
      <c r="K71" s="62">
        <v>1110</v>
      </c>
      <c r="L71" s="62">
        <v>1018</v>
      </c>
      <c r="M71" s="63">
        <v>82</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68</v>
      </c>
      <c r="D72" s="77">
        <v>51</v>
      </c>
      <c r="E72" s="77">
        <v>67</v>
      </c>
      <c r="F72" s="77">
        <v>63</v>
      </c>
      <c r="G72" s="77">
        <v>72</v>
      </c>
      <c r="H72" s="78">
        <v>186</v>
      </c>
      <c r="I72" s="78">
        <v>72</v>
      </c>
      <c r="J72" s="79">
        <v>27</v>
      </c>
      <c r="K72" s="65">
        <v>0</v>
      </c>
      <c r="L72" s="65">
        <v>0</v>
      </c>
      <c r="M72" s="66">
        <v>379</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24</v>
      </c>
      <c r="D73" s="77">
        <v>18</v>
      </c>
      <c r="E73" s="77">
        <v>32</v>
      </c>
      <c r="F73" s="77">
        <v>40</v>
      </c>
      <c r="G73" s="77">
        <v>30</v>
      </c>
      <c r="H73" s="78">
        <v>20</v>
      </c>
      <c r="I73" s="78">
        <v>3</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53</v>
      </c>
      <c r="D75" s="77">
        <v>56</v>
      </c>
      <c r="E75" s="77">
        <v>68</v>
      </c>
      <c r="F75" s="77">
        <v>77</v>
      </c>
      <c r="G75" s="77">
        <v>76</v>
      </c>
      <c r="H75" s="78">
        <v>77</v>
      </c>
      <c r="I75" s="78">
        <v>99</v>
      </c>
      <c r="J75" s="79">
        <v>98</v>
      </c>
      <c r="K75" s="65">
        <v>100</v>
      </c>
      <c r="L75" s="65">
        <v>86</v>
      </c>
      <c r="M75" s="66">
        <v>68</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500</v>
      </c>
      <c r="D76" s="77">
        <v>584</v>
      </c>
      <c r="E76" s="77">
        <v>821</v>
      </c>
      <c r="F76" s="77">
        <v>694</v>
      </c>
      <c r="G76" s="77">
        <v>679</v>
      </c>
      <c r="H76" s="78">
        <v>1384</v>
      </c>
      <c r="I76" s="78">
        <v>795</v>
      </c>
      <c r="J76" s="79">
        <v>1391</v>
      </c>
      <c r="K76" s="65">
        <v>1735</v>
      </c>
      <c r="L76" s="65">
        <v>2445</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189</v>
      </c>
      <c r="D77" s="77">
        <v>178</v>
      </c>
      <c r="E77" s="77">
        <v>135</v>
      </c>
      <c r="F77" s="77">
        <v>69</v>
      </c>
      <c r="G77" s="77">
        <v>39</v>
      </c>
      <c r="H77" s="78">
        <v>26</v>
      </c>
      <c r="I77" s="78">
        <v>25</v>
      </c>
      <c r="J77" s="79">
        <v>30</v>
      </c>
      <c r="K77" s="65">
        <v>21</v>
      </c>
      <c r="L77" s="65">
        <v>13</v>
      </c>
      <c r="M77" s="66">
        <v>253</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108</v>
      </c>
      <c r="L79" s="90">
        <v>232</v>
      </c>
      <c r="M79" s="91">
        <v>4249</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1099</v>
      </c>
      <c r="D80" s="81">
        <f t="shared" ref="D80:M80" si="3">+SUM(D71:D79)</f>
        <v>1187</v>
      </c>
      <c r="E80" s="81">
        <f t="shared" si="3"/>
        <v>1541</v>
      </c>
      <c r="F80" s="81">
        <f t="shared" si="3"/>
        <v>1354</v>
      </c>
      <c r="G80" s="81">
        <f t="shared" si="3"/>
        <v>1236</v>
      </c>
      <c r="H80" s="82">
        <f t="shared" si="3"/>
        <v>2191</v>
      </c>
      <c r="I80" s="82">
        <f t="shared" si="3"/>
        <v>1459</v>
      </c>
      <c r="J80" s="83">
        <f t="shared" si="3"/>
        <v>2545</v>
      </c>
      <c r="K80" s="70">
        <f t="shared" si="3"/>
        <v>3074</v>
      </c>
      <c r="L80" s="70">
        <f t="shared" si="3"/>
        <v>3794</v>
      </c>
      <c r="M80" s="71">
        <f t="shared" si="3"/>
        <v>5031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20</v>
      </c>
      <c r="F86" s="79">
        <v>3</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186</v>
      </c>
      <c r="F87" s="79">
        <v>72</v>
      </c>
      <c r="G87" s="79">
        <v>27</v>
      </c>
      <c r="H87" s="65">
        <v>108</v>
      </c>
      <c r="I87" s="65">
        <v>232</v>
      </c>
      <c r="J87" s="66">
        <v>379</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77</v>
      </c>
      <c r="F88" s="79">
        <v>99</v>
      </c>
      <c r="G88" s="79">
        <v>98</v>
      </c>
      <c r="H88" s="65">
        <v>100</v>
      </c>
      <c r="I88" s="65">
        <v>86</v>
      </c>
      <c r="J88" s="66">
        <v>68</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1477</v>
      </c>
      <c r="F89" s="79">
        <v>890</v>
      </c>
      <c r="G89" s="79">
        <v>1622</v>
      </c>
      <c r="H89" s="65">
        <v>1969</v>
      </c>
      <c r="I89" s="65">
        <v>2687</v>
      </c>
      <c r="J89" s="66">
        <v>3279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1</v>
      </c>
      <c r="J91" s="66">
        <v>248</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47</v>
      </c>
      <c r="F92" s="79">
        <v>35</v>
      </c>
      <c r="G92" s="79">
        <v>42</v>
      </c>
      <c r="H92" s="65">
        <v>44</v>
      </c>
      <c r="I92" s="65">
        <v>117</v>
      </c>
      <c r="J92" s="66">
        <v>103</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369</v>
      </c>
      <c r="F93" s="79">
        <v>359</v>
      </c>
      <c r="G93" s="79">
        <v>716</v>
      </c>
      <c r="H93" s="65">
        <v>806</v>
      </c>
      <c r="I93" s="65">
        <v>656</v>
      </c>
      <c r="J93" s="66">
        <v>954</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15</v>
      </c>
      <c r="F95" s="79">
        <v>1</v>
      </c>
      <c r="G95" s="79">
        <v>40</v>
      </c>
      <c r="H95" s="65">
        <v>47</v>
      </c>
      <c r="I95" s="65">
        <v>15</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2191</v>
      </c>
      <c r="F96" s="83">
        <f t="shared" si="4"/>
        <v>1459</v>
      </c>
      <c r="G96" s="83">
        <f t="shared" si="4"/>
        <v>2545</v>
      </c>
      <c r="H96" s="70">
        <f t="shared" si="4"/>
        <v>3074</v>
      </c>
      <c r="I96" s="70">
        <f t="shared" si="4"/>
        <v>3794</v>
      </c>
      <c r="J96" s="71">
        <f t="shared" si="4"/>
        <v>5031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975</v>
      </c>
      <c r="D102" s="102">
        <v>1053</v>
      </c>
      <c r="E102" s="102">
        <v>1382</v>
      </c>
      <c r="F102" s="102">
        <v>1191</v>
      </c>
      <c r="G102" s="102">
        <v>1095</v>
      </c>
      <c r="H102" s="103">
        <v>2068</v>
      </c>
      <c r="I102" s="103">
        <v>1332</v>
      </c>
      <c r="J102" s="103">
        <v>2417</v>
      </c>
      <c r="K102" s="97">
        <v>2953</v>
      </c>
      <c r="L102" s="97">
        <v>3695</v>
      </c>
      <c r="M102" s="98">
        <v>4958</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124</v>
      </c>
      <c r="D103" s="77">
        <v>134</v>
      </c>
      <c r="E103" s="77">
        <v>159</v>
      </c>
      <c r="F103" s="77">
        <v>163</v>
      </c>
      <c r="G103" s="77">
        <v>141</v>
      </c>
      <c r="H103" s="78">
        <v>123</v>
      </c>
      <c r="I103" s="78">
        <v>127</v>
      </c>
      <c r="J103" s="78">
        <v>128</v>
      </c>
      <c r="K103" s="65">
        <v>121</v>
      </c>
      <c r="L103" s="65">
        <v>98</v>
      </c>
      <c r="M103" s="66">
        <v>73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1099</v>
      </c>
      <c r="D107" s="81">
        <f t="shared" ref="D107:M107" si="5">+SUM(D102:D106)</f>
        <v>1187</v>
      </c>
      <c r="E107" s="81">
        <f t="shared" si="5"/>
        <v>1541</v>
      </c>
      <c r="F107" s="81">
        <f t="shared" si="5"/>
        <v>1354</v>
      </c>
      <c r="G107" s="81">
        <f t="shared" si="5"/>
        <v>1236</v>
      </c>
      <c r="H107" s="82">
        <f t="shared" si="5"/>
        <v>2191</v>
      </c>
      <c r="I107" s="82">
        <f t="shared" si="5"/>
        <v>1459</v>
      </c>
      <c r="J107" s="82">
        <f t="shared" si="5"/>
        <v>2545</v>
      </c>
      <c r="K107" s="70">
        <f t="shared" si="5"/>
        <v>3074</v>
      </c>
      <c r="L107" s="70">
        <f t="shared" si="5"/>
        <v>3794</v>
      </c>
      <c r="M107" s="71">
        <f t="shared" si="5"/>
        <v>5031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561</v>
      </c>
      <c r="D113" s="108">
        <v>633</v>
      </c>
      <c r="E113" s="108">
        <v>761</v>
      </c>
      <c r="F113" s="108">
        <v>628</v>
      </c>
      <c r="G113" s="108">
        <v>584</v>
      </c>
      <c r="H113" s="109">
        <v>942</v>
      </c>
      <c r="I113" s="109">
        <v>673</v>
      </c>
      <c r="J113" s="97">
        <v>1102</v>
      </c>
      <c r="K113" s="97">
        <v>1300</v>
      </c>
      <c r="L113" s="97">
        <v>1565</v>
      </c>
      <c r="M113" s="98">
        <v>2065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538</v>
      </c>
      <c r="D114" s="77">
        <v>554</v>
      </c>
      <c r="E114" s="77">
        <v>780</v>
      </c>
      <c r="F114" s="77">
        <v>726</v>
      </c>
      <c r="G114" s="77">
        <v>652</v>
      </c>
      <c r="H114" s="78">
        <v>1249</v>
      </c>
      <c r="I114" s="78">
        <v>786</v>
      </c>
      <c r="J114" s="78">
        <v>1443</v>
      </c>
      <c r="K114" s="65">
        <v>1774</v>
      </c>
      <c r="L114" s="65">
        <v>2229</v>
      </c>
      <c r="M114" s="66">
        <v>2966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1099</v>
      </c>
      <c r="D116" s="81">
        <f t="shared" si="6"/>
        <v>1187</v>
      </c>
      <c r="E116" s="81">
        <f t="shared" si="6"/>
        <v>1541</v>
      </c>
      <c r="F116" s="81">
        <f t="shared" si="6"/>
        <v>1354</v>
      </c>
      <c r="G116" s="81">
        <f t="shared" si="6"/>
        <v>1236</v>
      </c>
      <c r="H116" s="82">
        <f t="shared" si="6"/>
        <v>2191</v>
      </c>
      <c r="I116" s="82">
        <f t="shared" si="6"/>
        <v>1459</v>
      </c>
      <c r="J116" s="82">
        <f t="shared" si="6"/>
        <v>2545</v>
      </c>
      <c r="K116" s="70">
        <f t="shared" si="6"/>
        <v>3074</v>
      </c>
      <c r="L116" s="70">
        <f t="shared" si="6"/>
        <v>3794</v>
      </c>
      <c r="M116" s="71">
        <f t="shared" si="6"/>
        <v>5031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3248</v>
      </c>
      <c r="D121" s="112">
        <v>0</v>
      </c>
      <c r="E121" s="113">
        <f>+IF(OR(C121=0,C121="-"),"",(D121/C121))</f>
        <v>0</v>
      </c>
      <c r="F121" s="137"/>
      <c r="G121" s="238" t="s">
        <v>49</v>
      </c>
      <c r="H121" s="240"/>
      <c r="I121" s="114">
        <v>8</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1085</v>
      </c>
      <c r="D122" s="115">
        <v>0</v>
      </c>
      <c r="E122" s="116">
        <f t="shared" ref="E122:E126" si="8">+IF(OR(C122=0,C122="-"),"",(D122/C122))</f>
        <v>0</v>
      </c>
      <c r="F122" s="137"/>
      <c r="G122" s="241" t="s">
        <v>50</v>
      </c>
      <c r="H122" s="243"/>
      <c r="I122" s="117">
        <v>8</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698</v>
      </c>
      <c r="D123" s="115">
        <v>73</v>
      </c>
      <c r="E123" s="116">
        <f t="shared" si="8"/>
        <v>0.10458452722063037</v>
      </c>
      <c r="F123" s="137"/>
      <c r="G123" s="241" t="s">
        <v>51</v>
      </c>
      <c r="H123" s="243"/>
      <c r="I123" s="117">
        <v>8</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5031</v>
      </c>
      <c r="D127" s="118">
        <f>+SUM(D121:D126)</f>
        <v>73</v>
      </c>
      <c r="E127" s="119">
        <f t="shared" ref="E127" si="9">+IF(C127=0,"",(D127/C127))</f>
        <v>1.4510037765851719E-2</v>
      </c>
      <c r="F127" s="137"/>
      <c r="G127" s="246" t="s">
        <v>41</v>
      </c>
      <c r="H127" s="248"/>
      <c r="I127" s="120">
        <f>+SUM(I121:I126)</f>
        <v>24</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223</v>
      </c>
      <c r="D132" s="102">
        <v>247</v>
      </c>
      <c r="E132" s="102">
        <v>433</v>
      </c>
      <c r="F132" s="102">
        <v>502</v>
      </c>
      <c r="G132" s="103">
        <v>264</v>
      </c>
      <c r="H132" s="103">
        <v>464</v>
      </c>
      <c r="I132" s="96">
        <v>301</v>
      </c>
      <c r="J132" s="103">
        <v>1112</v>
      </c>
      <c r="K132" s="103">
        <v>825</v>
      </c>
      <c r="L132" s="122">
        <v>1163</v>
      </c>
      <c r="M132" s="123">
        <v>1982</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45</v>
      </c>
      <c r="D133" s="77">
        <v>84</v>
      </c>
      <c r="E133" s="77">
        <v>93</v>
      </c>
      <c r="F133" s="77">
        <v>171</v>
      </c>
      <c r="G133" s="78">
        <v>136</v>
      </c>
      <c r="H133" s="78">
        <v>146</v>
      </c>
      <c r="I133" s="79">
        <v>112</v>
      </c>
      <c r="J133" s="78">
        <v>178</v>
      </c>
      <c r="K133" s="78">
        <v>228</v>
      </c>
      <c r="L133" s="124">
        <v>479</v>
      </c>
      <c r="M133" s="125">
        <v>420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65</v>
      </c>
      <c r="D134" s="77">
        <v>69</v>
      </c>
      <c r="E134" s="77">
        <v>110</v>
      </c>
      <c r="F134" s="77">
        <v>112</v>
      </c>
      <c r="G134" s="78">
        <v>80</v>
      </c>
      <c r="H134" s="78">
        <v>120</v>
      </c>
      <c r="I134" s="79">
        <v>110</v>
      </c>
      <c r="J134" s="78">
        <v>80</v>
      </c>
      <c r="K134" s="78">
        <v>126</v>
      </c>
      <c r="L134" s="124">
        <v>128</v>
      </c>
      <c r="M134" s="125">
        <v>266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333</v>
      </c>
      <c r="D138" s="81">
        <f t="shared" ref="D138:I138" si="10">+SUM(D132:D137)</f>
        <v>400</v>
      </c>
      <c r="E138" s="81">
        <f t="shared" si="10"/>
        <v>636</v>
      </c>
      <c r="F138" s="81">
        <f t="shared" si="10"/>
        <v>785</v>
      </c>
      <c r="G138" s="82">
        <f t="shared" si="10"/>
        <v>480</v>
      </c>
      <c r="H138" s="82">
        <f t="shared" si="10"/>
        <v>730</v>
      </c>
      <c r="I138" s="83">
        <f t="shared" si="10"/>
        <v>523</v>
      </c>
      <c r="J138" s="82">
        <f>+SUM(J132:J137)</f>
        <v>1370</v>
      </c>
      <c r="K138" s="82">
        <f t="shared" ref="K138" si="11">+SUM(K132:K137)</f>
        <v>1179</v>
      </c>
      <c r="L138" s="127">
        <f>+SUM(L132:L137)</f>
        <v>1770</v>
      </c>
      <c r="M138" s="128">
        <f>+SUM(M132:M137)</f>
        <v>2668</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154</v>
      </c>
      <c r="D144" s="102">
        <v>226</v>
      </c>
      <c r="E144" s="102">
        <v>178</v>
      </c>
      <c r="F144" s="102">
        <v>226</v>
      </c>
      <c r="G144" s="103">
        <v>258</v>
      </c>
      <c r="H144" s="103">
        <v>572</v>
      </c>
      <c r="I144" s="96">
        <v>252</v>
      </c>
      <c r="J144" s="103">
        <v>237</v>
      </c>
      <c r="K144" s="103">
        <v>529</v>
      </c>
      <c r="L144" s="122">
        <v>605</v>
      </c>
      <c r="M144" s="123">
        <v>680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121</v>
      </c>
      <c r="D145" s="77">
        <v>138</v>
      </c>
      <c r="E145" s="77">
        <v>157</v>
      </c>
      <c r="F145" s="77">
        <v>66</v>
      </c>
      <c r="G145" s="78">
        <v>143</v>
      </c>
      <c r="H145" s="78">
        <v>216</v>
      </c>
      <c r="I145" s="79">
        <v>165</v>
      </c>
      <c r="J145" s="78">
        <v>169</v>
      </c>
      <c r="K145" s="78">
        <v>159</v>
      </c>
      <c r="L145" s="124">
        <v>286</v>
      </c>
      <c r="M145" s="125">
        <v>640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113</v>
      </c>
      <c r="D146" s="77">
        <v>113</v>
      </c>
      <c r="E146" s="77">
        <v>111</v>
      </c>
      <c r="F146" s="77">
        <v>117</v>
      </c>
      <c r="G146" s="78">
        <v>205</v>
      </c>
      <c r="H146" s="78">
        <v>309</v>
      </c>
      <c r="I146" s="79">
        <v>96</v>
      </c>
      <c r="J146" s="78">
        <v>259</v>
      </c>
      <c r="K146" s="78">
        <v>192</v>
      </c>
      <c r="L146" s="124">
        <v>259</v>
      </c>
      <c r="M146" s="125">
        <v>388</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388</v>
      </c>
      <c r="D150" s="81">
        <f t="shared" ref="D150:I150" si="12">+SUM(D144:D149)</f>
        <v>477</v>
      </c>
      <c r="E150" s="81">
        <f t="shared" si="12"/>
        <v>450</v>
      </c>
      <c r="F150" s="81">
        <f t="shared" si="12"/>
        <v>409</v>
      </c>
      <c r="G150" s="82">
        <f t="shared" si="12"/>
        <v>606</v>
      </c>
      <c r="H150" s="82">
        <f t="shared" si="12"/>
        <v>1097</v>
      </c>
      <c r="I150" s="83">
        <f t="shared" si="12"/>
        <v>513</v>
      </c>
      <c r="J150" s="82">
        <f>+SUM(J144:J149)</f>
        <v>665</v>
      </c>
      <c r="K150" s="82">
        <f t="shared" ref="K150" si="13">+SUM(K144:K149)</f>
        <v>880</v>
      </c>
      <c r="L150" s="127">
        <f>+SUM(L144:L149)</f>
        <v>1150</v>
      </c>
      <c r="M150" s="128">
        <f>+SUM(M144:M149)</f>
        <v>1708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1826</v>
      </c>
      <c r="C155" s="130">
        <f>+IFERROR((VLOOKUP(A155,Hoja2!$A$2:$I$1444,4,FALSE)),"")</f>
        <v>1826</v>
      </c>
      <c r="D155" s="169" t="str">
        <f>+IFERROR((VLOOKUP(A155,Hoja2!$A$2:$I$1444,5,FALSE)),"")</f>
        <v>UNIVERSIDAD ANTONIO NARIÑO</v>
      </c>
      <c r="E155" s="169"/>
      <c r="F155" s="169"/>
      <c r="G155" s="170"/>
      <c r="H155" s="130" t="str">
        <f>+IFERROR((VLOOKUP(A155,Hoja2!$A$2:$I$1444,6,FALSE)),"")</f>
        <v>Bogotá, D.C.</v>
      </c>
      <c r="I155" s="130" t="str">
        <f>+IFERROR((VLOOKUP(A155,Hoja2!$A$2:$I$1444,7,FALSE)),"")</f>
        <v>Privado</v>
      </c>
      <c r="J155" s="249" t="str">
        <f>+IFERROR((VLOOKUP(A155,Hoja2!$A$2:$I$1444,8,FALSE)),"")</f>
        <v>Universidad</v>
      </c>
      <c r="K155" s="250"/>
      <c r="L155" s="131">
        <f>+IFERROR((VLOOKUP(A155,Hoja2!$A$2:$I$1444,9,FALSE)),"")</f>
        <v>73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4101</v>
      </c>
      <c r="C156" s="130">
        <f>+IFERROR((VLOOKUP(A156,Hoja2!$A$2:$I$1444,4,FALSE)),"")</f>
        <v>4101</v>
      </c>
      <c r="D156" s="163" t="str">
        <f>+IFERROR((VLOOKUP(A156,Hoja2!$A$2:$I$1444,5,FALSE)),"")</f>
        <v>INSTITUTO DE EDUCACION TECNICA PROFESIONAL DE ROLDANILLO</v>
      </c>
      <c r="E156" s="163"/>
      <c r="F156" s="163"/>
      <c r="G156" s="164"/>
      <c r="H156" s="130" t="str">
        <f>+IFERROR((VLOOKUP(A156,Hoja2!$A$2:$I$1444,6,FALSE)),"")</f>
        <v>Valle del Cauca</v>
      </c>
      <c r="I156" s="130" t="str">
        <f>+IFERROR((VLOOKUP(A156,Hoja2!$A$2:$I$1444,7,FALSE)),"")</f>
        <v>Oficial</v>
      </c>
      <c r="J156" s="249" t="str">
        <f>+IFERROR((VLOOKUP(A156,Hoja2!$A$2:$I$1444,8,FALSE)),"")</f>
        <v>Institución Técnica Profesional</v>
      </c>
      <c r="K156" s="250"/>
      <c r="L156" s="131">
        <f>+IFERROR((VLOOKUP(A156,Hoja2!$A$2:$I$1444,9,FALSE)),"")</f>
        <v>4923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9110</v>
      </c>
      <c r="C157" s="130">
        <f>+IFERROR((VLOOKUP(A157,Hoja2!$A$2:$I$1444,4,FALSE)),"")</f>
        <v>9110</v>
      </c>
      <c r="D157" s="163" t="str">
        <f>+IFERROR((VLOOKUP(A157,Hoja2!$A$2:$I$1444,5,FALSE)),"")</f>
        <v>SERVICIO NACIONAL DE APRENDIZAJE-SENA-</v>
      </c>
      <c r="E157" s="163"/>
      <c r="F157" s="163"/>
      <c r="G157" s="164"/>
      <c r="H157" s="130" t="str">
        <f>+IFERROR((VLOOKUP(A157,Hoja2!$A$2:$I$1444,6,FALSE)),"")</f>
        <v>Bogotá, D.C.</v>
      </c>
      <c r="I157" s="130" t="str">
        <f>+IFERROR((VLOOKUP(A157,Hoja2!$A$2:$I$1444,7,FALSE)),"")</f>
        <v>Oficial</v>
      </c>
      <c r="J157" s="249" t="str">
        <f>+IFERROR((VLOOKUP(A157,Hoja2!$A$2:$I$1444,8,FALSE)),"")</f>
        <v>Institución Tecnológica</v>
      </c>
      <c r="K157" s="250"/>
      <c r="L157" s="131">
        <f>+IFERROR((VLOOKUP(A157,Hoja2!$A$2:$I$1444,9,FALSE)),"")</f>
        <v>35</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5031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b/4Q9wKGhTUvnbYNdlFg3cdlripicsTpMice34OULhJ6Gy9Wh+2kAz/4JrpX6WevjCY1L3OthEXLFgaYC8ZkQ==" saltValue="trHFHAJBJkP8pXaZ+5b//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