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391D915-BC48-499B-B28B-68A0B30D1E1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<sst xmlns="http://schemas.openxmlformats.org/spreadsheetml/2006/main" count="22315" uniqueCount="444">
  <si>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</si>
  <si>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</si>
  <si>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</si>
  <si>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</si>
  <si>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</si>
  <si>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</si>
  <si>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</si>
  <si>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</si>
  <si>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</si>
  <si>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</si>
  <si>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</si>
  <si>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</si>
  <si>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</si>
  <si>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</si>
  <si>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</si>
  <si>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</si>
  <si>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</si>
  <si>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</si>
  <si>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</si>
  <si>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</si>
  <si>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</si>
  <si>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</si>
  <si>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</si>
  <si>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</si>
  <si>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</si>
  <si>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</si>
  <si>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</si>
  <si>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</si>
  <si>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</si>
  <si>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</si>
  <si>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</si>
  <si>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</si>
  <si>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</si>
  <si>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</si>
  <si>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</si>
  <si>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</si>
  <si>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</si>
  <si>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</si>
  <si>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</si>
  <si>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</si>
  <si>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</si>
  <si>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</si>
  <si>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</si>
  <si>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</si>
  <si>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</si>
  <si>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</si>
  <si>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</si>
  <si>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</si>
  <si>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</si>
  <si>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</si>
  <si>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</si>
  <si>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</si>
  <si>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</si>
  <si>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</si>
  <si>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</si>
  <si>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</si>
  <si>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</si>
  <si>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</si>
  <si>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</si>
  <si>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</si>
  <si>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</si>
  <si>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</si>
  <si>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</si>
  <si>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</si>
  <si>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</si>
  <si>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</si>
  <si>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</si>
  <si>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</si>
  <si>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</si>
  <si>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</si>
  <si>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</si>
  <si>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</si>
  <si>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</si>
  <si>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</si>
  <si>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</si>
  <si>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</si>
  <si>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</si>
  <si>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</si>
  <si>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</si>
  <si>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</si>
  <si>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</si>
  <si>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</si>
  <si>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</si>
  <si>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</si>
  <si>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</si>
  <si>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</si>
  <si>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</si>
  <si>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</si>
  <si>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</si>
  <si>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</si>
  <si>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</si>
  <si>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</si>
  <si>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</si>
  <si>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</si>
  <si>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</si>
  <si>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</si>
  <si>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</si>
  <si>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</si>
  <si>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</si>
  <si>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</si>
  <si>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</si>
  <si>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</si>
  <si>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</si>
  <si>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</si>
  <si>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</si>
  <si>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</si>
  <si>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</si>
  <si>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</si>
  <si>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</si>
  <si>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</si>
  <si>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</si>
  <si>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</si>
  <si>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</si>
  <si>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</si>
  <si>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</si>
  <si>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</si>
  <si>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</si>
  <si>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</si>
  <si>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</si>
  <si>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</si>
  <si>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</si>
  <si>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</si>
  <si>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</si>
  <si>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</si>
  <si>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</si>
  <si>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</si>
  <si>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</si>
  <si>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</si>
  <si>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</si>
  <si>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</si>
  <si>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</si>
  <si>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</si>
  <si>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</si>
  <si>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</si>
  <si>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</si>
  <si>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</si>
  <si>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</si>
  <si>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</si>
  <si>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</si>
  <si>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</si>
  <si>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</si>
  <si>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</si>
  <si>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</si>
  <si>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</si>
  <si>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</si>
  <si>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</si>
  <si>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</si>
  <si>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</si>
  <si>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</si>
  <si>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</si>
  <si>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</si>
  <si>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</si>
  <si>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</si>
  <si>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</si>
  <si>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</si>
  <si>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</si>
  <si>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</si>
  <si>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</si>
  <si>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</si>
  <si>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</si>
  <si>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</si>
  <si>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</si>
  <si>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</si>
  <si>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</si>
  <si>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</si>
  <si>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</si>
  <si>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</si>
  <si>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</si>
  <si>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</si>
  <si>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</si>
  <si>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</si>
  <si>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</si>
  <si>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</si>
  <si>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</si>
  <si>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</si>
  <si>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</si>
  <si>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</si>
  <si>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</si>
  <si>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</si>
  <si>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</si>
  <si>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</si>
  <si>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</si>
  <si>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</si>
  <si>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</si>
  <si>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</si>
  <si>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</si>
  <si>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</si>
  <si>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</si>
  <si>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</si>
  <si>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</si>
  <si>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</si>
  <si>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</si>
  <si>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</si>
  <si>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</si>
  <si>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</si>
  <si>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</si>
  <si>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</si>
  <si>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</si>
  <si>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</si>
  <si>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</si>
  <si>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</si>
  <si>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</si>
  <si>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</si>
  <si>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</si>
  <si>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</si>
  <si>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</si>
  <si>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</si>
  <si>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</si>
  <si>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</si>
  <si>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</si>
  <si>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</si>
  <si>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</si>
  <si>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</si>
  <si>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</si>
  <si>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</si>
  <si>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</si>
  <si>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</si>
  <si>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</si>
  <si>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</si>
  <si>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</si>
  <si>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</si>
  <si>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</si>
  <si>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</si>
  <si>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</si>
  <si>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</si>
  <si>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</si>
  <si>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</si>
  <si>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</si>
  <si>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</si>
  <si>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</si>
  <si>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</si>
  <si>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</si>
  <si>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</si>
  <si>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</si>
  <si>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</si>
  <si>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</si>
  <si>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</si>
  <si>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</si>
  <si>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</si>
  <si>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</si>
  <si>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</si>
  <si>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</si>
  <si>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</si>
  <si>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</si>
  <si>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</si>
  <si>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</si>
  <si>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</si>
  <si>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</si>
  <si>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</si>
  <si>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</si>
  <si>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</si>
  <si>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</si>
  <si>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</si>
  <si>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</si>
  <si>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</si>
  <si>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</si>
  <si>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</si>
  <si>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</si>
  <si>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</si>
  <si>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</si>
  <si>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</si>
  <si>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</si>
  <si>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</si>
  <si>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</si>
  <si>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</si>
  <si>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</si>
  <si>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</si>
  <si>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</si>
  <si>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</si>
  <si>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</si>
  <si>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</si>
  <si>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</si>
  <si>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</si>
  <si>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</si>
  <si>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</si>
  <si>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</si>
  <si>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</si>
  <si>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</si>
  <si>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</si>
  <si>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</si>
  <si>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</si>
  <si>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</si>
  <si>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</si>
  <si>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</si>
  <si>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</si>
  <si>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</si>
  <si>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</si>
  <si>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</si>
  <si>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</si>
  <si>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</si>
  <si>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</si>
  <si>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</si>
  <si>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</si>
  <si>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</si>
  <si>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</si>
  <si>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</si>
  <si>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</si>
  <si>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</si>
  <si>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</si>
  <si>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</si>
  <si>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</si>
  <si>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</si>
  <si>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</si>
  <si>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</si>
  <si>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</si>
  <si>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</si>
  <si>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</si>
  <si>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</si>
  <si>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</si>
  <si>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</si>
  <si>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</si>
  <si>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</si>
  <si>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</si>
  <si>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</si>
  <si>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</si>
  <si>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</si>
  <si>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</si>
  <si>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</si>
  <si>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</si>
  <si>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</si>
  <si>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</si>
  <si>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</si>
  <si>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</si>
  <si>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</si>
  <si>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</si>
  <si>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</si>
  <si>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</si>
  <si>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</si>
  <si>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</si>
  <si>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</si>
  <si>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</si>
  <si>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</si>
  <si>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</si>
  <si>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</si>
  <si>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</si>
  <si>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</si>
  <si>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</si>
  <si>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</si>
  <si>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</si>
  <si>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</si>
  <si>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</si>
  <si>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</si>
  <si>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</si>
  <si>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</si>
  <si>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</si>
  <si>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</si>
  <si>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</si>
  <si>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</si>
  <si>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</si>
  <si>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</si>
  <si>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</si>
  <si>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</si>
  <si>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</si>
  <si>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</si>
  <si>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</si>
  <si>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</si>
  <si>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</si>
  <si>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</si>
  <si>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</si>
  <si>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</si>
  <si>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</si>
  <si>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</si>
  <si>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</si>
  <si>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</si>
  <si>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</si>
  <si>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</si>
  <si>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</si>
  <si>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</si>
  <si>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</si>
  <si>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</si>
  <si>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</si>
  <si>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</si>
  <si>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</si>
  <si>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</si>
  <si>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</si>
  <si>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</si>
  <si>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</si>
  <si>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</si>
  <si>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</si>
  <si>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</si>
  <si>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</si>
  <si>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</si>
  <si>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</si>
  <si>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</si>
  <si>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</si>
  <si>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</si>
  <si>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</si>
  <si>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</si>
  <si>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</si>
  <si>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</si>
  <si>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</si>
  <si>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</si>
  <si>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</si>
  <si>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</si>
  <si>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</si>
  <si>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</si>
  <si>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</si>
  <si>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</si>
  <si>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</si>
  <si>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</si>
  <si>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</si>
  <si>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</si>
  <si>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</si>
  <si>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</si>
  <si>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</si>
  <si>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</si>
  <si>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</si>
  <si>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</si>
  <si>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</si>
  <si>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</si>
  <si>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</si>
  <si>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</si>
  <si>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</si>
  <si>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</si>
  <si>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</si>
  <si>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</si>
  <si>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</si>
  <si>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</si>
  <si>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</si>
  <si>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</si>
  <si>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</si>
  <si>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</si>
  <si>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</si>
  <si>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</si>
  <si>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</si>
  <si>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</si>
  <si>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</si>
  <si>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</si>
  <si>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</si>
  <si>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</si>
  <si>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</si>
  <si>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</si>
  <si>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</si>
  <si>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</si>
  <si>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</si>
  <si>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</si>
  <si>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</si>
  <si>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</si>
  <si>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</si>
  <si>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</si>
  <si>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</si>
  <si>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</si>
  <si>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ASÍS</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</si>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</sst>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ASÍS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86568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86568</v>
      </c>
      <c r="F12" s="141"/>
      <c r="G12" s="139" t="str">
        <f>+A10</f>
        <v>PUERTO ASÍS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ASÍS</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2877</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2834</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43</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0.42425149700598802</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0.44600000000000001</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0.35736171585228188</v>
      </c>
      <c r="D30" s="24">
        <v>0.37096011351095698</v>
      </c>
      <c r="E30" s="24">
        <v>0.47787610619469029</v>
      </c>
      <c r="F30" s="24">
        <v>0.31857864910399752</v>
      </c>
      <c r="G30" s="24">
        <v>0.29510446850693917</v>
      </c>
      <c r="H30" s="25">
        <v>0.35148215366001212</v>
      </c>
      <c r="I30" s="25">
        <v>0.21225643313996728</v>
      </c>
      <c r="J30" s="26">
        <v>0.26589595375722541</v>
      </c>
      <c r="K30" s="26">
        <v>0.29323642835953723</v>
      </c>
      <c r="L30" s="26">
        <v>0.35903937947494036</v>
      </c>
      <c r="M30" s="27">
        <v>0.42425149700598802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562</v>
      </c>
      <c r="D39" s="39">
        <v>205</v>
      </c>
      <c r="E39" s="40">
        <v>0.36476868327402134</v>
      </c>
      <c r="F39" s="38">
        <v>564</v>
      </c>
      <c r="G39" s="39">
        <v>207</v>
      </c>
      <c r="H39" s="40">
        <v>0.36702127659574468</v>
      </c>
      <c r="I39" s="38">
        <v>540</v>
      </c>
      <c r="J39" s="39">
        <v>216</v>
      </c>
      <c r="K39" s="40">
        <v>0.4</v>
      </c>
      <c r="L39" s="41">
        <v>614</v>
      </c>
      <c r="M39" s="42">
        <v>274</v>
      </c>
      <c r="N39" s="43">
        <v>0.44600000000000001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1836</v>
      </c>
      <c r="D46" s="60">
        <v>2093</v>
      </c>
      <c r="E46" s="60">
        <v>2833</v>
      </c>
      <c r="F46" s="60">
        <v>1800</v>
      </c>
      <c r="G46" s="60">
        <v>1791</v>
      </c>
      <c r="H46" s="61">
        <v>2196</v>
      </c>
      <c r="I46" s="61">
        <v>1320</v>
      </c>
      <c r="J46" s="62">
        <v>1744</v>
      </c>
      <c r="K46" s="62">
        <v>1867</v>
      </c>
      <c r="L46" s="62">
        <v>2256</v>
      </c>
      <c r="M46" s="63">
        <v>2722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380</v>
      </c>
      <c r="D47" s="45">
        <v>260</v>
      </c>
      <c r="E47" s="45">
        <v>245</v>
      </c>
      <c r="F47" s="45">
        <v>280</v>
      </c>
      <c r="G47" s="45">
        <v>144</v>
      </c>
      <c r="H47" s="64">
        <v>133</v>
      </c>
      <c r="I47" s="64">
        <v>117</v>
      </c>
      <c r="J47" s="65">
        <v>67</v>
      </c>
      <c r="K47" s="65">
        <v>121</v>
      </c>
      <c r="L47" s="65">
        <v>176</v>
      </c>
      <c r="M47" s="66">
        <v>155</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2216</v>
      </c>
      <c r="D48" s="68">
        <f t="shared" ref="D48:L48" si="0">+SUM(D46:D47)</f>
        <v>2353</v>
      </c>
      <c r="E48" s="68">
        <f t="shared" si="0"/>
        <v>3078</v>
      </c>
      <c r="F48" s="68">
        <f t="shared" si="0"/>
        <v>2080</v>
      </c>
      <c r="G48" s="68">
        <f t="shared" si="0"/>
        <v>1935</v>
      </c>
      <c r="H48" s="69">
        <f t="shared" si="0"/>
        <v>2329</v>
      </c>
      <c r="I48" s="69">
        <f t="shared" si="0"/>
        <v>1437</v>
      </c>
      <c r="J48" s="70">
        <f t="shared" si="0"/>
        <v>1811</v>
      </c>
      <c r="K48" s="70">
        <f t="shared" si="0"/>
        <v>1988</v>
      </c>
      <c r="L48" s="70">
        <f t="shared" si="0"/>
        <v>2432</v>
      </c>
      <c r="M48" s="71">
        <f>+SUM(M46:M47)</f>
        <v>2877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2216</v>
      </c>
      <c r="D53" s="60">
        <v>2353</v>
      </c>
      <c r="E53" s="60">
        <v>3078</v>
      </c>
      <c r="F53" s="60">
        <v>2080</v>
      </c>
      <c r="G53" s="60">
        <v>1935</v>
      </c>
      <c r="H53" s="61">
        <v>2324</v>
      </c>
      <c r="I53" s="61">
        <v>1427</v>
      </c>
      <c r="J53" s="62">
        <v>1794</v>
      </c>
      <c r="K53" s="62">
        <v>1977</v>
      </c>
      <c r="L53" s="62">
        <v>2407</v>
      </c>
      <c r="M53" s="63">
        <v>2834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5</v>
      </c>
      <c r="I54" s="64">
        <v>10</v>
      </c>
      <c r="J54" s="65">
        <v>17</v>
      </c>
      <c r="K54" s="65">
        <v>11</v>
      </c>
      <c r="L54" s="65">
        <v>25</v>
      </c>
      <c r="M54" s="66">
        <v>43</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2216</v>
      </c>
      <c r="D55" s="68">
        <f t="shared" ref="D55:M55" si="1">+SUM(D53:D54)</f>
        <v>2353</v>
      </c>
      <c r="E55" s="68">
        <f t="shared" si="1"/>
        <v>3078</v>
      </c>
      <c r="F55" s="68">
        <f t="shared" si="1"/>
        <v>2080</v>
      </c>
      <c r="G55" s="68">
        <f t="shared" si="1"/>
        <v>1935</v>
      </c>
      <c r="H55" s="69">
        <f t="shared" si="1"/>
        <v>2329</v>
      </c>
      <c r="I55" s="69">
        <f t="shared" si="1"/>
        <v>1437</v>
      </c>
      <c r="J55" s="70">
        <f t="shared" si="1"/>
        <v>1811</v>
      </c>
      <c r="K55" s="70">
        <f t="shared" si="1"/>
        <v>1988</v>
      </c>
      <c r="L55" s="70">
        <f t="shared" si="1"/>
        <v>2432</v>
      </c>
      <c r="M55" s="71">
        <f t="shared" si="1"/>
        <v>2877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116</v>
      </c>
      <c r="D60" s="73">
        <v>115</v>
      </c>
      <c r="E60" s="73">
        <v>17</v>
      </c>
      <c r="F60" s="73">
        <v>5</v>
      </c>
      <c r="G60" s="73">
        <v>0</v>
      </c>
      <c r="H60" s="74">
        <v>15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1776</v>
      </c>
      <c r="D61" s="77">
        <v>2079</v>
      </c>
      <c r="E61" s="77">
        <v>2886</v>
      </c>
      <c r="F61" s="77">
        <v>1806</v>
      </c>
      <c r="G61" s="77">
        <v>1739</v>
      </c>
      <c r="H61" s="78">
        <v>1970</v>
      </c>
      <c r="I61" s="78">
        <v>959</v>
      </c>
      <c r="J61" s="79">
        <v>1145</v>
      </c>
      <c r="K61" s="65">
        <v>1043</v>
      </c>
      <c r="L61" s="65">
        <v>1207</v>
      </c>
      <c r="M61" s="66">
        <v>1267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324</v>
      </c>
      <c r="D62" s="77">
        <v>159</v>
      </c>
      <c r="E62" s="77">
        <v>175</v>
      </c>
      <c r="F62" s="77">
        <v>269</v>
      </c>
      <c r="G62" s="77">
        <v>196</v>
      </c>
      <c r="H62" s="78">
        <v>339</v>
      </c>
      <c r="I62" s="78">
        <v>468</v>
      </c>
      <c r="J62" s="79">
        <v>649</v>
      </c>
      <c r="K62" s="65">
        <v>934</v>
      </c>
      <c r="L62" s="65">
        <v>1200</v>
      </c>
      <c r="M62" s="66">
        <v>1567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5</v>
      </c>
      <c r="I63" s="78">
        <v>8</v>
      </c>
      <c r="J63" s="79">
        <v>12</v>
      </c>
      <c r="K63" s="65">
        <v>8</v>
      </c>
      <c r="L63" s="65">
        <v>15</v>
      </c>
      <c r="M63" s="66">
        <v>28</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2</v>
      </c>
      <c r="J64" s="79">
        <v>5</v>
      </c>
      <c r="K64" s="65">
        <v>3</v>
      </c>
      <c r="L64" s="65">
        <v>10</v>
      </c>
      <c r="M64" s="66">
        <v>15</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2216</v>
      </c>
      <c r="D66" s="81">
        <f t="shared" ref="D66:M66" si="2">+SUM(D60:D65)</f>
        <v>2353</v>
      </c>
      <c r="E66" s="81">
        <f t="shared" si="2"/>
        <v>3078</v>
      </c>
      <c r="F66" s="81">
        <f t="shared" si="2"/>
        <v>2080</v>
      </c>
      <c r="G66" s="81">
        <f t="shared" si="2"/>
        <v>1935</v>
      </c>
      <c r="H66" s="82">
        <f t="shared" si="2"/>
        <v>2329</v>
      </c>
      <c r="I66" s="82">
        <f t="shared" si="2"/>
        <v>1437</v>
      </c>
      <c r="J66" s="83">
        <f t="shared" si="2"/>
        <v>1811</v>
      </c>
      <c r="K66" s="70">
        <f t="shared" si="2"/>
        <v>1988</v>
      </c>
      <c r="L66" s="70">
        <f t="shared" si="2"/>
        <v>2432</v>
      </c>
      <c r="M66" s="71">
        <f t="shared" si="2"/>
        <v>2877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95</v>
      </c>
      <c r="D71" s="73">
        <v>169</v>
      </c>
      <c r="E71" s="73">
        <v>117</v>
      </c>
      <c r="F71" s="73">
        <v>18</v>
      </c>
      <c r="G71" s="73">
        <v>18</v>
      </c>
      <c r="H71" s="74">
        <v>32</v>
      </c>
      <c r="I71" s="74">
        <v>21</v>
      </c>
      <c r="J71" s="75">
        <v>41</v>
      </c>
      <c r="K71" s="62">
        <v>77</v>
      </c>
      <c r="L71" s="62">
        <v>103</v>
      </c>
      <c r="M71" s="63">
        <v>210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3</v>
      </c>
      <c r="I72" s="78">
        <v>3</v>
      </c>
      <c r="J72" s="79">
        <v>12</v>
      </c>
      <c r="K72" s="65">
        <v>14</v>
      </c>
      <c r="L72" s="65">
        <v>10</v>
      </c>
      <c r="M72" s="66">
        <v>13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254</v>
      </c>
      <c r="D73" s="77">
        <v>55</v>
      </c>
      <c r="E73" s="77">
        <v>34</v>
      </c>
      <c r="F73" s="77">
        <v>0</v>
      </c>
      <c r="G73" s="77">
        <v>10</v>
      </c>
      <c r="H73" s="78">
        <v>38</v>
      </c>
      <c r="I73" s="78">
        <v>52</v>
      </c>
      <c r="J73" s="79">
        <v>78</v>
      </c>
      <c r="K73" s="65">
        <v>120</v>
      </c>
      <c r="L73" s="65">
        <v>168</v>
      </c>
      <c r="M73" s="66">
        <v>267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4</v>
      </c>
      <c r="I74" s="78">
        <v>15</v>
      </c>
      <c r="J74" s="79">
        <v>26</v>
      </c>
      <c r="K74" s="65">
        <v>35</v>
      </c>
      <c r="L74" s="65">
        <v>37</v>
      </c>
      <c r="M74" s="66">
        <v>47</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29</v>
      </c>
      <c r="D75" s="77">
        <v>26</v>
      </c>
      <c r="E75" s="77">
        <v>7</v>
      </c>
      <c r="F75" s="77">
        <v>1</v>
      </c>
      <c r="G75" s="77">
        <v>0</v>
      </c>
      <c r="H75" s="78">
        <v>58</v>
      </c>
      <c r="I75" s="78">
        <v>89</v>
      </c>
      <c r="J75" s="79">
        <v>147</v>
      </c>
      <c r="K75" s="65">
        <v>224</v>
      </c>
      <c r="L75" s="65">
        <v>264</v>
      </c>
      <c r="M75" s="66">
        <v>285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820</v>
      </c>
      <c r="D76" s="77">
        <v>815</v>
      </c>
      <c r="E76" s="77">
        <v>1214</v>
      </c>
      <c r="F76" s="77">
        <v>1114</v>
      </c>
      <c r="G76" s="77">
        <v>1079</v>
      </c>
      <c r="H76" s="78">
        <v>1247</v>
      </c>
      <c r="I76" s="78">
        <v>842</v>
      </c>
      <c r="J76" s="79">
        <v>979</v>
      </c>
      <c r="K76" s="65">
        <v>959</v>
      </c>
      <c r="L76" s="65">
        <v>996</v>
      </c>
      <c r="M76" s="66">
        <v>1299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831</v>
      </c>
      <c r="D77" s="77">
        <v>1080</v>
      </c>
      <c r="E77" s="77">
        <v>1499</v>
      </c>
      <c r="F77" s="77">
        <v>878</v>
      </c>
      <c r="G77" s="77">
        <v>765</v>
      </c>
      <c r="H77" s="78">
        <v>888</v>
      </c>
      <c r="I77" s="78">
        <v>415</v>
      </c>
      <c r="J77" s="79">
        <v>398</v>
      </c>
      <c r="K77" s="65">
        <v>320</v>
      </c>
      <c r="L77" s="65">
        <v>466</v>
      </c>
      <c r="M77" s="66">
        <v>691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187</v>
      </c>
      <c r="D78" s="77">
        <v>208</v>
      </c>
      <c r="E78" s="77">
        <v>207</v>
      </c>
      <c r="F78" s="77">
        <v>69</v>
      </c>
      <c r="G78" s="77">
        <v>63</v>
      </c>
      <c r="H78" s="78">
        <v>59</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130</v>
      </c>
      <c r="K79" s="90">
        <v>239</v>
      </c>
      <c r="L79" s="90">
        <v>388</v>
      </c>
      <c r="M79" s="91">
        <v>65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2216</v>
      </c>
      <c r="D80" s="81">
        <f t="shared" ref="D80:M80" si="3">+SUM(D71:D79)</f>
        <v>2353</v>
      </c>
      <c r="E80" s="81">
        <f t="shared" si="3"/>
        <v>3078</v>
      </c>
      <c r="F80" s="81">
        <f t="shared" si="3"/>
        <v>2080</v>
      </c>
      <c r="G80" s="81">
        <f t="shared" si="3"/>
        <v>1935</v>
      </c>
      <c r="H80" s="82">
        <f t="shared" si="3"/>
        <v>2329</v>
      </c>
      <c r="I80" s="82">
        <f t="shared" si="3"/>
        <v>1437</v>
      </c>
      <c r="J80" s="83">
        <f t="shared" si="3"/>
        <v>1811</v>
      </c>
      <c r="K80" s="70">
        <f t="shared" si="3"/>
        <v>1988</v>
      </c>
      <c r="L80" s="70">
        <f t="shared" si="3"/>
        <v>2432</v>
      </c>
      <c r="M80" s="71">
        <f t="shared" si="3"/>
        <v>2877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38</v>
      </c>
      <c r="F86" s="79">
        <v>52</v>
      </c>
      <c r="G86" s="79">
        <v>75</v>
      </c>
      <c r="H86" s="65">
        <v>119</v>
      </c>
      <c r="I86" s="65">
        <v>168</v>
      </c>
      <c r="J86" s="66">
        <v>267</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v>
      </c>
      <c r="F87" s="79">
        <v>3</v>
      </c>
      <c r="G87" s="79">
        <v>13</v>
      </c>
      <c r="H87" s="65">
        <v>15</v>
      </c>
      <c r="I87" s="65">
        <v>11</v>
      </c>
      <c r="J87" s="66">
        <v>25</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58</v>
      </c>
      <c r="F88" s="79">
        <v>87</v>
      </c>
      <c r="G88" s="79">
        <v>148</v>
      </c>
      <c r="H88" s="65">
        <v>226</v>
      </c>
      <c r="I88" s="65">
        <v>265</v>
      </c>
      <c r="J88" s="66">
        <v>277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778</v>
      </c>
      <c r="F89" s="79">
        <v>465</v>
      </c>
      <c r="G89" s="79">
        <v>646</v>
      </c>
      <c r="H89" s="65">
        <v>820</v>
      </c>
      <c r="I89" s="65">
        <v>918</v>
      </c>
      <c r="J89" s="66">
        <v>1071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223</v>
      </c>
      <c r="F90" s="79">
        <v>151</v>
      </c>
      <c r="G90" s="79">
        <v>160</v>
      </c>
      <c r="H90" s="65">
        <v>62</v>
      </c>
      <c r="I90" s="65">
        <v>55</v>
      </c>
      <c r="J90" s="66">
        <v>54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120</v>
      </c>
      <c r="F91" s="79">
        <v>73</v>
      </c>
      <c r="G91" s="79">
        <v>52</v>
      </c>
      <c r="H91" s="65">
        <v>58</v>
      </c>
      <c r="I91" s="65">
        <v>64</v>
      </c>
      <c r="J91" s="66">
        <v>110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500</v>
      </c>
      <c r="F92" s="79">
        <v>129</v>
      </c>
      <c r="G92" s="79">
        <v>171</v>
      </c>
      <c r="H92" s="65">
        <v>188</v>
      </c>
      <c r="I92" s="65">
        <v>383</v>
      </c>
      <c r="J92" s="66">
        <v>423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53</v>
      </c>
      <c r="F93" s="79">
        <v>21</v>
      </c>
      <c r="G93" s="79">
        <v>42</v>
      </c>
      <c r="H93" s="65">
        <v>78</v>
      </c>
      <c r="I93" s="65">
        <v>107</v>
      </c>
      <c r="J93" s="66">
        <v>213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5</v>
      </c>
      <c r="F94" s="79">
        <v>23</v>
      </c>
      <c r="G94" s="79">
        <v>38</v>
      </c>
      <c r="H94" s="65">
        <v>61</v>
      </c>
      <c r="I94" s="65">
        <v>79</v>
      </c>
      <c r="J94" s="66">
        <v>87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550</v>
      </c>
      <c r="F95" s="79">
        <v>433</v>
      </c>
      <c r="G95" s="79">
        <v>466</v>
      </c>
      <c r="H95" s="65">
        <v>361</v>
      </c>
      <c r="I95" s="65">
        <v>382</v>
      </c>
      <c r="J95" s="66">
        <v>350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2329</v>
      </c>
      <c r="F96" s="83">
        <f t="shared" si="4"/>
        <v>1437</v>
      </c>
      <c r="G96" s="83">
        <f t="shared" si="4"/>
        <v>1811</v>
      </c>
      <c r="H96" s="70">
        <f t="shared" si="4"/>
        <v>1988</v>
      </c>
      <c r="I96" s="70">
        <f t="shared" si="4"/>
        <v>2432</v>
      </c>
      <c r="J96" s="71">
        <f t="shared" si="4"/>
        <v>2877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1962</v>
      </c>
      <c r="D102" s="102">
        <v>2099</v>
      </c>
      <c r="E102" s="102">
        <v>2834</v>
      </c>
      <c r="F102" s="102">
        <v>1673</v>
      </c>
      <c r="G102" s="102">
        <v>1641</v>
      </c>
      <c r="H102" s="103">
        <v>1829</v>
      </c>
      <c r="I102" s="103">
        <v>840</v>
      </c>
      <c r="J102" s="103">
        <v>1060</v>
      </c>
      <c r="K102" s="97">
        <v>945</v>
      </c>
      <c r="L102" s="97">
        <v>1068</v>
      </c>
      <c r="M102" s="98">
        <v>1140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254</v>
      </c>
      <c r="D103" s="77">
        <v>254</v>
      </c>
      <c r="E103" s="77">
        <v>244</v>
      </c>
      <c r="F103" s="77">
        <v>361</v>
      </c>
      <c r="G103" s="77">
        <v>249</v>
      </c>
      <c r="H103" s="78">
        <v>376</v>
      </c>
      <c r="I103" s="78">
        <v>406</v>
      </c>
      <c r="J103" s="78">
        <v>425</v>
      </c>
      <c r="K103" s="65">
        <v>324</v>
      </c>
      <c r="L103" s="65">
        <v>386</v>
      </c>
      <c r="M103" s="66">
        <v>392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46</v>
      </c>
      <c r="G104" s="77">
        <v>45</v>
      </c>
      <c r="H104" s="78">
        <v>124</v>
      </c>
      <c r="I104" s="78">
        <v>191</v>
      </c>
      <c r="J104" s="78">
        <v>326</v>
      </c>
      <c r="K104" s="65">
        <v>719</v>
      </c>
      <c r="L104" s="65">
        <v>978</v>
      </c>
      <c r="M104" s="66">
        <v>1345</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2216</v>
      </c>
      <c r="D107" s="81">
        <f t="shared" ref="D107:M107" si="5">+SUM(D102:D106)</f>
        <v>2353</v>
      </c>
      <c r="E107" s="81">
        <f t="shared" si="5"/>
        <v>3078</v>
      </c>
      <c r="F107" s="81">
        <f t="shared" si="5"/>
        <v>2080</v>
      </c>
      <c r="G107" s="81">
        <f t="shared" si="5"/>
        <v>1935</v>
      </c>
      <c r="H107" s="82">
        <f t="shared" si="5"/>
        <v>2329</v>
      </c>
      <c r="I107" s="82">
        <f t="shared" si="5"/>
        <v>1437</v>
      </c>
      <c r="J107" s="82">
        <f t="shared" si="5"/>
        <v>1811</v>
      </c>
      <c r="K107" s="70">
        <f t="shared" si="5"/>
        <v>1988</v>
      </c>
      <c r="L107" s="70">
        <f t="shared" si="5"/>
        <v>2432</v>
      </c>
      <c r="M107" s="71">
        <f t="shared" si="5"/>
        <v>2877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866</v>
      </c>
      <c r="D113" s="108">
        <v>931</v>
      </c>
      <c r="E113" s="108">
        <v>1313</v>
      </c>
      <c r="F113" s="108">
        <v>912</v>
      </c>
      <c r="G113" s="108">
        <v>774</v>
      </c>
      <c r="H113" s="109">
        <v>926</v>
      </c>
      <c r="I113" s="109">
        <v>545</v>
      </c>
      <c r="J113" s="97">
        <v>626</v>
      </c>
      <c r="K113" s="97">
        <v>668</v>
      </c>
      <c r="L113" s="97">
        <v>863</v>
      </c>
      <c r="M113" s="98">
        <v>1035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1350</v>
      </c>
      <c r="D114" s="77">
        <v>1422</v>
      </c>
      <c r="E114" s="77">
        <v>1765</v>
      </c>
      <c r="F114" s="77">
        <v>1168</v>
      </c>
      <c r="G114" s="77">
        <v>1161</v>
      </c>
      <c r="H114" s="78">
        <v>1403</v>
      </c>
      <c r="I114" s="78">
        <v>892</v>
      </c>
      <c r="J114" s="78">
        <v>1185</v>
      </c>
      <c r="K114" s="65">
        <v>1320</v>
      </c>
      <c r="L114" s="65">
        <v>1569</v>
      </c>
      <c r="M114" s="66">
        <v>1842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2216</v>
      </c>
      <c r="D116" s="81">
        <f t="shared" si="6"/>
        <v>2353</v>
      </c>
      <c r="E116" s="81">
        <f t="shared" si="6"/>
        <v>3078</v>
      </c>
      <c r="F116" s="81">
        <f t="shared" si="6"/>
        <v>2080</v>
      </c>
      <c r="G116" s="81">
        <f t="shared" si="6"/>
        <v>1935</v>
      </c>
      <c r="H116" s="82">
        <f t="shared" si="6"/>
        <v>2329</v>
      </c>
      <c r="I116" s="82">
        <f t="shared" si="6"/>
        <v>1437</v>
      </c>
      <c r="J116" s="82">
        <f t="shared" si="6"/>
        <v>1811</v>
      </c>
      <c r="K116" s="70">
        <f t="shared" si="6"/>
        <v>1988</v>
      </c>
      <c r="L116" s="70">
        <f t="shared" si="6"/>
        <v>2432</v>
      </c>
      <c r="M116" s="71">
        <f t="shared" si="6"/>
        <v>2877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1267</v>
      </c>
      <c r="D122" s="115">
        <v>107</v>
      </c>
      <c r="E122" s="116">
        <f t="shared" ref="E122:E126" si="8">+IF(OR(C122=0,C122="-"),"",(D122/C122))</f>
        <v>8.4451460142067877E-2</v>
      </c>
      <c r="F122" s="137"/>
      <c r="G122" s="241" t="s">
        <v>50</v>
      </c>
      <c r="H122" s="243"/>
      <c r="I122" s="117">
        <v>29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1567</v>
      </c>
      <c r="D123" s="115">
        <v>1395</v>
      </c>
      <c r="E123" s="116">
        <f t="shared" si="8"/>
        <v>0.89023611997447349</v>
      </c>
      <c r="F123" s="137"/>
      <c r="G123" s="241" t="s">
        <v>51</v>
      </c>
      <c r="H123" s="243"/>
      <c r="I123" s="117">
        <v>40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28</v>
      </c>
      <c r="D124" s="115">
        <v>28</v>
      </c>
      <c r="E124" s="116">
        <f t="shared" si="8"/>
        <v>1</v>
      </c>
      <c r="F124" s="137"/>
      <c r="G124" s="241" t="s">
        <v>52</v>
      </c>
      <c r="H124" s="243"/>
      <c r="I124" s="117">
        <v>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15</v>
      </c>
      <c r="D125" s="115">
        <v>15</v>
      </c>
      <c r="E125" s="116">
        <f t="shared" si="8"/>
        <v>1</v>
      </c>
      <c r="F125" s="137"/>
      <c r="G125" s="241" t="s">
        <v>53</v>
      </c>
      <c r="H125" s="243"/>
      <c r="I125" s="117">
        <v>7</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2877</v>
      </c>
      <c r="D127" s="118">
        <f>+SUM(D121:D126)</f>
        <v>1545</v>
      </c>
      <c r="E127" s="119">
        <f t="shared" ref="E127" si="9">+IF(C127=0,"",(D127/C127))</f>
        <v>0.53701772679874871</v>
      </c>
      <c r="F127" s="137"/>
      <c r="G127" s="246" t="s">
        <v>41</v>
      </c>
      <c r="H127" s="248"/>
      <c r="I127" s="120">
        <f>+SUM(I121:I126)</f>
        <v>85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258</v>
      </c>
      <c r="E133" s="77">
        <v>341</v>
      </c>
      <c r="F133" s="77">
        <v>790</v>
      </c>
      <c r="G133" s="78">
        <v>312</v>
      </c>
      <c r="H133" s="78">
        <v>305</v>
      </c>
      <c r="I133" s="79">
        <v>186</v>
      </c>
      <c r="J133" s="78">
        <v>250</v>
      </c>
      <c r="K133" s="78">
        <v>218</v>
      </c>
      <c r="L133" s="124">
        <v>260</v>
      </c>
      <c r="M133" s="125">
        <v>218</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42</v>
      </c>
      <c r="D134" s="77">
        <v>50</v>
      </c>
      <c r="E134" s="77">
        <v>58</v>
      </c>
      <c r="F134" s="77">
        <v>119</v>
      </c>
      <c r="G134" s="78">
        <v>39</v>
      </c>
      <c r="H134" s="78">
        <v>154</v>
      </c>
      <c r="I134" s="79">
        <v>160</v>
      </c>
      <c r="J134" s="78">
        <v>176</v>
      </c>
      <c r="K134" s="78">
        <v>277</v>
      </c>
      <c r="L134" s="124">
        <v>304</v>
      </c>
      <c r="M134" s="125">
        <v>422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5</v>
      </c>
      <c r="I135" s="79">
        <v>5</v>
      </c>
      <c r="J135" s="78">
        <v>6</v>
      </c>
      <c r="K135" s="78">
        <v>2</v>
      </c>
      <c r="L135" s="124">
        <v>6</v>
      </c>
      <c r="M135" s="125">
        <v>20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2</v>
      </c>
      <c r="J136" s="78">
        <v>3</v>
      </c>
      <c r="K136" s="78">
        <v>2</v>
      </c>
      <c r="L136" s="124">
        <v>7</v>
      </c>
      <c r="M136" s="125">
        <v>4</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42</v>
      </c>
      <c r="D138" s="81">
        <f t="shared" ref="D138:I138" si="10">+SUM(D132:D137)</f>
        <v>309</v>
      </c>
      <c r="E138" s="81">
        <f t="shared" si="10"/>
        <v>399</v>
      </c>
      <c r="F138" s="81">
        <f t="shared" si="10"/>
        <v>909</v>
      </c>
      <c r="G138" s="82">
        <f t="shared" si="10"/>
        <v>351</v>
      </c>
      <c r="H138" s="82">
        <f t="shared" si="10"/>
        <v>464</v>
      </c>
      <c r="I138" s="83">
        <f t="shared" si="10"/>
        <v>353</v>
      </c>
      <c r="J138" s="82">
        <f>+SUM(J132:J137)</f>
        <v>435</v>
      </c>
      <c r="K138" s="82">
        <f t="shared" ref="K138" si="11">+SUM(K132:K137)</f>
        <v>499</v>
      </c>
      <c r="L138" s="127">
        <f>+SUM(L132:L137)</f>
        <v>577</v>
      </c>
      <c r="M138" s="128">
        <f>+SUM(M132:M137)</f>
        <v>664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7</v>
      </c>
      <c r="F144" s="102">
        <v>42</v>
      </c>
      <c r="G144" s="103">
        <v>17</v>
      </c>
      <c r="H144" s="103">
        <v>5</v>
      </c>
      <c r="I144" s="96">
        <v>6</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108</v>
      </c>
      <c r="D145" s="77">
        <v>74</v>
      </c>
      <c r="E145" s="77">
        <v>227</v>
      </c>
      <c r="F145" s="77">
        <v>706</v>
      </c>
      <c r="G145" s="78">
        <v>365</v>
      </c>
      <c r="H145" s="78">
        <v>507</v>
      </c>
      <c r="I145" s="79">
        <v>279</v>
      </c>
      <c r="J145" s="78">
        <v>418</v>
      </c>
      <c r="K145" s="78">
        <v>213</v>
      </c>
      <c r="L145" s="124">
        <v>219</v>
      </c>
      <c r="M145" s="125">
        <v>232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47</v>
      </c>
      <c r="D146" s="77">
        <v>94</v>
      </c>
      <c r="E146" s="77">
        <v>40</v>
      </c>
      <c r="F146" s="77">
        <v>5</v>
      </c>
      <c r="G146" s="78">
        <v>55</v>
      </c>
      <c r="H146" s="78">
        <v>42</v>
      </c>
      <c r="I146" s="79">
        <v>41</v>
      </c>
      <c r="J146" s="78">
        <v>41</v>
      </c>
      <c r="K146" s="78">
        <v>29</v>
      </c>
      <c r="L146" s="124">
        <v>63</v>
      </c>
      <c r="M146" s="125">
        <v>82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2</v>
      </c>
      <c r="J147" s="78">
        <v>4</v>
      </c>
      <c r="K147" s="78">
        <v>5</v>
      </c>
      <c r="L147" s="124">
        <v>10</v>
      </c>
      <c r="M147" s="125">
        <v>2</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1</v>
      </c>
      <c r="M148" s="125">
        <v>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155</v>
      </c>
      <c r="D150" s="81">
        <f t="shared" ref="D150:I150" si="12">+SUM(D144:D149)</f>
        <v>168</v>
      </c>
      <c r="E150" s="81">
        <f t="shared" si="12"/>
        <v>277</v>
      </c>
      <c r="F150" s="81">
        <f t="shared" si="12"/>
        <v>753</v>
      </c>
      <c r="G150" s="82">
        <f t="shared" si="12"/>
        <v>437</v>
      </c>
      <c r="H150" s="82">
        <f t="shared" si="12"/>
        <v>554</v>
      </c>
      <c r="I150" s="83">
        <f t="shared" si="12"/>
        <v>328</v>
      </c>
      <c r="J150" s="82">
        <f>+SUM(J144:J149)</f>
        <v>464</v>
      </c>
      <c r="K150" s="82">
        <f t="shared" ref="K150" si="13">+SUM(K144:K149)</f>
        <v>247</v>
      </c>
      <c r="L150" s="127">
        <f>+SUM(L144:L149)</f>
        <v>293</v>
      </c>
      <c r="M150" s="128">
        <f>+SUM(M144:M149)</f>
        <v>317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1710</v>
      </c>
      <c r="C155" s="130">
        <f>+IFERROR((VLOOKUP(A155,Hoja2!$A$2:$I$1444,4,FALSE)),"")</f>
        <v>1710</v>
      </c>
      <c r="D155" s="169" t="str">
        <f>+IFERROR((VLOOKUP(A155,Hoja2!$A$2:$I$1444,5,FALSE)),"")</f>
        <v>UNIVERSIDAD PONTIFICIA BOLIVARIANA</v>
      </c>
      <c r="E155" s="169"/>
      <c r="F155" s="169"/>
      <c r="G155" s="170"/>
      <c r="H155" s="130" t="str">
        <f>+IFERROR((VLOOKUP(A155,Hoja2!$A$2:$I$1444,6,FALSE)),"")</f>
        <v>Antioquia</v>
      </c>
      <c r="I155" s="130" t="str">
        <f>+IFERROR((VLOOKUP(A155,Hoja2!$A$2:$I$1444,7,FALSE)),"")</f>
        <v>Privado</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1519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25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3115</v>
      </c>
      <c r="C158" s="130">
        <f>+IFERROR((VLOOKUP(A158,Hoja2!$A$2:$I$1444,4,FALSE)),"")</f>
        <v>3115</v>
      </c>
      <c r="D158" s="163" t="str">
        <f>+IFERROR((VLOOKUP(A158,Hoja2!$A$2:$I$1444,5,FALSE)),"")</f>
        <v>INSTITUTO TECNOLOGICO DEL PUTUMAYO</v>
      </c>
      <c r="E158" s="163"/>
      <c r="F158" s="163"/>
      <c r="G158" s="164"/>
      <c r="H158" s="130" t="str">
        <f>+IFERROR((VLOOKUP(A158,Hoja2!$A$2:$I$1444,6,FALSE)),"")</f>
        <v>Putumayo</v>
      </c>
      <c r="I158" s="130" t="str">
        <f>+IFERROR((VLOOKUP(A158,Hoja2!$A$2:$I$1444,7,FALSE)),"")</f>
        <v>Oficial</v>
      </c>
      <c r="J158" s="249" t="str">
        <f>+IFERROR((VLOOKUP(A158,Hoja2!$A$2:$I$1444,8,FALSE)),"")</f>
        <v>Institución Tecnológica</v>
      </c>
      <c r="K158" s="250"/>
      <c r="L158" s="131">
        <f>+IFERROR((VLOOKUP(A158,Hoja2!$A$2:$I$1444,9,FALSE)),"")</f>
        <v>43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3817</v>
      </c>
      <c r="C159" s="130">
        <f>+IFERROR((VLOOKUP(A159,Hoja2!$A$2:$I$1444,4,FALSE)),"")</f>
        <v>3817</v>
      </c>
      <c r="D159" s="163" t="str">
        <f>+IFERROR((VLOOKUP(A159,Hoja2!$A$2:$I$1444,5,FALSE)),"")</f>
        <v>CORPORACION UNIVERSITARIA AUTONOMA DE NARIÑO -AUNAR-</v>
      </c>
      <c r="E159" s="163"/>
      <c r="F159" s="163"/>
      <c r="G159" s="164"/>
      <c r="H159" s="130" t="str">
        <f>+IFERROR((VLOOKUP(A159,Hoja2!$A$2:$I$1444,6,FALSE)),"")</f>
        <v>Nariño</v>
      </c>
      <c r="I159" s="130" t="str">
        <f>+IFERROR((VLOOKUP(A159,Hoja2!$A$2:$I$1444,7,FALSE)),"")</f>
        <v>Privado</v>
      </c>
      <c r="J159" s="249" t="str">
        <f>+IFERROR((VLOOKUP(A159,Hoja2!$A$2:$I$1444,8,FALSE)),"")</f>
        <v>Institución Universitaria/Escuela Tecnológica</v>
      </c>
      <c r="K159" s="250"/>
      <c r="L159" s="131">
        <f>+IFERROR((VLOOKUP(A159,Hoja2!$A$2:$I$1444,9,FALSE)),"")</f>
        <v>154</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1135</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2877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6DOxt9GgGNNKrFewLv62CIDpNgxEJT78D+Qk+E/FwwCGh+jh2m8VNQ+fvtJnLHff6jBfi69Fm1fcYlAVI2Vzg==" saltValue="zsDhXsqYXdI8kOUtq4E82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5</v>
      </c>
      <c r="B1396">
        <v>86568</v>
      </c>
      <c r="C1396">
        <v>3817</v>
      </c>
      <c r="D1396">
        <v>3817</v>
      </c>
      <c r="E1396" t="s">
        <v>335</v>
      </c>
      <c r="F1396" t="s">
        <v>336</v>
      </c>
      <c r="G1396" t="s">
        <v>138</v>
      </c>
      <c r="H1396" t="s">
        <v>156</v>
      </c>
      <c r="I1396">
        <v>154</v>
      </c>
    </row>
    <row r="1397" spans="1:9" x14ac:dyDescent="0.25">
      <c r="A1397" s="167">
        <f>+COUNTIF($B$1:B1397,Hoja1!$D$10)</f>
        <v>6</v>
      </c>
      <c r="B1397">
        <v>86568</v>
      </c>
      <c r="C1397">
        <v>9110</v>
      </c>
      <c r="D1397">
        <v>9110</v>
      </c>
      <c r="E1397" t="s">
        <v>186</v>
      </c>
      <c r="F1397" t="s">
        <v>137</v>
      </c>
      <c r="G1397" t="s">
        <v>39</v>
      </c>
      <c r="H1397" t="s">
        <v>179</v>
      </c>
      <c r="I1397">
        <v>1135</v>
      </c>
    </row>
    <row r="1398" spans="1:9" x14ac:dyDescent="0.25">
      <c r="A1398" s="167">
        <f>+COUNTIF($B$1:B1398,Hoja1!$D$10)</f>
        <v>6</v>
      </c>
      <c r="B1398">
        <v>86569</v>
      </c>
      <c r="C1398">
        <v>1710</v>
      </c>
      <c r="D1398">
        <v>1710</v>
      </c>
      <c r="E1398" t="s">
        <v>140</v>
      </c>
      <c r="F1398" t="s">
        <v>129</v>
      </c>
      <c r="G1398" t="s">
        <v>138</v>
      </c>
      <c r="H1398" t="s">
        <v>130</v>
      </c>
      <c r="I1398">
        <v>41</v>
      </c>
    </row>
    <row r="1399" spans="1:9" x14ac:dyDescent="0.25">
      <c r="A1399" s="167">
        <f>+COUNTIF($B$1:B1399,Hoja1!$D$10)</f>
        <v>6</v>
      </c>
      <c r="B1399">
        <v>86571</v>
      </c>
      <c r="C1399">
        <v>9929</v>
      </c>
      <c r="D1399">
        <v>9929</v>
      </c>
      <c r="E1399" t="s">
        <v>194</v>
      </c>
      <c r="F1399" t="s">
        <v>195</v>
      </c>
      <c r="G1399" t="s">
        <v>39</v>
      </c>
      <c r="H1399" t="s">
        <v>130</v>
      </c>
      <c r="I1399">
        <v>1</v>
      </c>
    </row>
    <row r="1400" spans="1:9" x14ac:dyDescent="0.25">
      <c r="A1400" s="167">
        <f>+COUNTIF($B$1:B1400,Hoja1!$D$10)</f>
        <v>6</v>
      </c>
      <c r="B1400">
        <v>86573</v>
      </c>
      <c r="C1400">
        <v>2102</v>
      </c>
      <c r="D1400">
        <v>2102</v>
      </c>
      <c r="E1400" t="s">
        <v>154</v>
      </c>
      <c r="F1400" t="s">
        <v>137</v>
      </c>
      <c r="G1400" t="s">
        <v>39</v>
      </c>
      <c r="H1400" t="s">
        <v>130</v>
      </c>
      <c r="I1400">
        <v>106</v>
      </c>
    </row>
    <row r="1401" spans="1:9" x14ac:dyDescent="0.25">
      <c r="A1401" s="167">
        <f>+COUNTIF($B$1:B1401,Hoja1!$D$10)</f>
        <v>6</v>
      </c>
      <c r="B1401">
        <v>86573</v>
      </c>
      <c r="C1401">
        <v>2104</v>
      </c>
      <c r="D1401">
        <v>2104</v>
      </c>
      <c r="E1401" t="s">
        <v>155</v>
      </c>
      <c r="F1401" t="s">
        <v>137</v>
      </c>
      <c r="G1401" t="s">
        <v>39</v>
      </c>
      <c r="H1401" t="s">
        <v>156</v>
      </c>
      <c r="I1401">
        <v>5</v>
      </c>
    </row>
    <row r="1402" spans="1:9" x14ac:dyDescent="0.25">
      <c r="A1402" s="167">
        <f>+COUNTIF($B$1:B1402,Hoja1!$D$10)</f>
        <v>6</v>
      </c>
      <c r="B1402">
        <v>86749</v>
      </c>
      <c r="C1402">
        <v>2104</v>
      </c>
      <c r="D1402">
        <v>2104</v>
      </c>
      <c r="E1402" t="s">
        <v>155</v>
      </c>
      <c r="F1402" t="s">
        <v>137</v>
      </c>
      <c r="G1402" t="s">
        <v>39</v>
      </c>
      <c r="H1402" t="s">
        <v>156</v>
      </c>
      <c r="I1402">
        <v>10</v>
      </c>
    </row>
    <row r="1403" spans="1:9" x14ac:dyDescent="0.25">
      <c r="A1403" s="167">
        <f>+COUNTIF($B$1:B1403,Hoja1!$D$10)</f>
        <v>6</v>
      </c>
      <c r="B1403">
        <v>86749</v>
      </c>
      <c r="C1403">
        <v>3115</v>
      </c>
      <c r="D1403">
        <v>3115</v>
      </c>
      <c r="E1403" t="s">
        <v>428</v>
      </c>
      <c r="F1403" t="s">
        <v>429</v>
      </c>
      <c r="G1403" t="s">
        <v>39</v>
      </c>
      <c r="H1403" t="s">
        <v>179</v>
      </c>
      <c r="I1403">
        <v>13</v>
      </c>
    </row>
    <row r="1404" spans="1:9" x14ac:dyDescent="0.25">
      <c r="A1404" s="167">
        <f>+COUNTIF($B$1:B1404,Hoja1!$D$10)</f>
        <v>6</v>
      </c>
      <c r="B1404">
        <v>86865</v>
      </c>
      <c r="C1404">
        <v>2102</v>
      </c>
      <c r="D1404">
        <v>2102</v>
      </c>
      <c r="E1404" t="s">
        <v>154</v>
      </c>
      <c r="F1404" t="s">
        <v>137</v>
      </c>
      <c r="G1404" t="s">
        <v>39</v>
      </c>
      <c r="H1404" t="s">
        <v>130</v>
      </c>
      <c r="I1404">
        <v>1079</v>
      </c>
    </row>
    <row r="1405" spans="1:9" x14ac:dyDescent="0.25">
      <c r="A1405" s="167">
        <f>+COUNTIF($B$1:B1405,Hoja1!$D$10)</f>
        <v>6</v>
      </c>
      <c r="B1405">
        <v>86865</v>
      </c>
      <c r="C1405">
        <v>3115</v>
      </c>
      <c r="D1405">
        <v>3115</v>
      </c>
      <c r="E1405" t="s">
        <v>428</v>
      </c>
      <c r="F1405" t="s">
        <v>429</v>
      </c>
      <c r="G1405" t="s">
        <v>39</v>
      </c>
      <c r="H1405" t="s">
        <v>179</v>
      </c>
      <c r="I1405">
        <v>36</v>
      </c>
    </row>
    <row r="1406" spans="1:9" x14ac:dyDescent="0.25">
      <c r="A1406" s="167">
        <f>+COUNTIF($B$1:B1406,Hoja1!$D$10)</f>
        <v>6</v>
      </c>
      <c r="B1406">
        <v>86865</v>
      </c>
      <c r="C1406">
        <v>9929</v>
      </c>
      <c r="D1406">
        <v>9929</v>
      </c>
      <c r="E1406" t="s">
        <v>194</v>
      </c>
      <c r="F1406" t="s">
        <v>195</v>
      </c>
      <c r="G1406" t="s">
        <v>39</v>
      </c>
      <c r="H1406" t="s">
        <v>130</v>
      </c>
      <c r="I1406">
        <v>2</v>
      </c>
    </row>
    <row r="1407" spans="1:9" x14ac:dyDescent="0.25">
      <c r="A1407" s="167">
        <f>+COUNTIF($B$1:B1407,Hoja1!$D$10)</f>
        <v>6</v>
      </c>
      <c r="B1407">
        <v>88001</v>
      </c>
      <c r="C1407">
        <v>1101</v>
      </c>
      <c r="D1407">
        <v>1126</v>
      </c>
      <c r="E1407" t="s">
        <v>128</v>
      </c>
      <c r="F1407" t="s">
        <v>430</v>
      </c>
      <c r="G1407" t="s">
        <v>39</v>
      </c>
      <c r="H1407" t="s">
        <v>130</v>
      </c>
      <c r="I1407">
        <v>29</v>
      </c>
    </row>
    <row r="1408" spans="1:9" x14ac:dyDescent="0.25">
      <c r="A1408" s="167">
        <f>+COUNTIF($B$1:B1408,Hoja1!$D$10)</f>
        <v>6</v>
      </c>
      <c r="B1408">
        <v>88001</v>
      </c>
      <c r="C1408">
        <v>1706</v>
      </c>
      <c r="D1408">
        <v>1706</v>
      </c>
      <c r="E1408" t="s">
        <v>139</v>
      </c>
      <c r="F1408" t="s">
        <v>137</v>
      </c>
      <c r="G1408" t="s">
        <v>138</v>
      </c>
      <c r="H1408" t="s">
        <v>130</v>
      </c>
      <c r="I1408">
        <v>9</v>
      </c>
    </row>
    <row r="1409" spans="1:9" x14ac:dyDescent="0.25">
      <c r="A1409" s="167">
        <f>+COUNTIF($B$1:B1409,Hoja1!$D$10)</f>
        <v>6</v>
      </c>
      <c r="B1409">
        <v>88001</v>
      </c>
      <c r="C1409">
        <v>2104</v>
      </c>
      <c r="D1409">
        <v>2104</v>
      </c>
      <c r="E1409" t="s">
        <v>155</v>
      </c>
      <c r="F1409" t="s">
        <v>137</v>
      </c>
      <c r="G1409" t="s">
        <v>39</v>
      </c>
      <c r="H1409" t="s">
        <v>156</v>
      </c>
      <c r="I1409">
        <v>118</v>
      </c>
    </row>
    <row r="1410" spans="1:9" x14ac:dyDescent="0.25">
      <c r="A1410" s="167">
        <f>+COUNTIF($B$1:B1410,Hoja1!$D$10)</f>
        <v>6</v>
      </c>
      <c r="B1410">
        <v>88001</v>
      </c>
      <c r="C1410">
        <v>4106</v>
      </c>
      <c r="D1410">
        <v>4106</v>
      </c>
      <c r="E1410" t="s">
        <v>431</v>
      </c>
      <c r="F1410" t="s">
        <v>430</v>
      </c>
      <c r="G1410" t="s">
        <v>39</v>
      </c>
      <c r="H1410" t="s">
        <v>182</v>
      </c>
      <c r="I1410">
        <v>329</v>
      </c>
    </row>
    <row r="1411" spans="1:9" x14ac:dyDescent="0.25">
      <c r="A1411" s="167">
        <f>+COUNTIF($B$1:B1411,Hoja1!$D$10)</f>
        <v>6</v>
      </c>
      <c r="B1411">
        <v>88001</v>
      </c>
      <c r="C1411">
        <v>9110</v>
      </c>
      <c r="D1411">
        <v>9110</v>
      </c>
      <c r="E1411" t="s">
        <v>186</v>
      </c>
      <c r="F1411" t="s">
        <v>137</v>
      </c>
      <c r="G1411" t="s">
        <v>39</v>
      </c>
      <c r="H1411" t="s">
        <v>179</v>
      </c>
      <c r="I1411">
        <v>541</v>
      </c>
    </row>
    <row r="1412" spans="1:9" x14ac:dyDescent="0.25">
      <c r="A1412" s="167">
        <f>+COUNTIF($B$1:B1412,Hoja1!$D$10)</f>
        <v>6</v>
      </c>
      <c r="B1412">
        <v>91001</v>
      </c>
      <c r="C1412">
        <v>1101</v>
      </c>
      <c r="D1412">
        <v>1125</v>
      </c>
      <c r="E1412" t="s">
        <v>128</v>
      </c>
      <c r="F1412" t="s">
        <v>432</v>
      </c>
      <c r="G1412" t="s">
        <v>39</v>
      </c>
      <c r="H1412" t="s">
        <v>130</v>
      </c>
      <c r="I1412">
        <v>35</v>
      </c>
    </row>
    <row r="1413" spans="1:9" x14ac:dyDescent="0.25">
      <c r="A1413" s="167">
        <f>+COUNTIF($B$1:B1413,Hoja1!$D$10)</f>
        <v>6</v>
      </c>
      <c r="B1413">
        <v>91001</v>
      </c>
      <c r="C1413">
        <v>1115</v>
      </c>
      <c r="D1413">
        <v>1115</v>
      </c>
      <c r="E1413" t="s">
        <v>349</v>
      </c>
      <c r="F1413" t="s">
        <v>350</v>
      </c>
      <c r="G1413" t="s">
        <v>39</v>
      </c>
      <c r="H1413" t="s">
        <v>130</v>
      </c>
      <c r="I1413">
        <v>13</v>
      </c>
    </row>
    <row r="1414" spans="1:9" x14ac:dyDescent="0.25">
      <c r="A1414" s="167">
        <f>+COUNTIF($B$1:B1414,Hoja1!$D$10)</f>
        <v>6</v>
      </c>
      <c r="B1414">
        <v>91001</v>
      </c>
      <c r="C1414">
        <v>1710</v>
      </c>
      <c r="D1414">
        <v>1710</v>
      </c>
      <c r="E1414" t="s">
        <v>140</v>
      </c>
      <c r="F1414" t="s">
        <v>129</v>
      </c>
      <c r="G1414" t="s">
        <v>138</v>
      </c>
      <c r="H1414" t="s">
        <v>130</v>
      </c>
      <c r="I1414">
        <v>23</v>
      </c>
    </row>
    <row r="1415" spans="1:9" x14ac:dyDescent="0.25">
      <c r="A1415" s="167">
        <f>+COUNTIF($B$1:B1415,Hoja1!$D$10)</f>
        <v>6</v>
      </c>
      <c r="B1415">
        <v>91001</v>
      </c>
      <c r="C1415">
        <v>2102</v>
      </c>
      <c r="D1415">
        <v>2102</v>
      </c>
      <c r="E1415" t="s">
        <v>154</v>
      </c>
      <c r="F1415" t="s">
        <v>137</v>
      </c>
      <c r="G1415" t="s">
        <v>39</v>
      </c>
      <c r="H1415" t="s">
        <v>130</v>
      </c>
      <c r="I1415">
        <v>455</v>
      </c>
    </row>
    <row r="1416" spans="1:9" x14ac:dyDescent="0.25">
      <c r="A1416" s="167">
        <f>+COUNTIF($B$1:B1416,Hoja1!$D$10)</f>
        <v>6</v>
      </c>
      <c r="B1416">
        <v>91001</v>
      </c>
      <c r="C1416">
        <v>2104</v>
      </c>
      <c r="D1416">
        <v>2104</v>
      </c>
      <c r="E1416" t="s">
        <v>155</v>
      </c>
      <c r="F1416" t="s">
        <v>137</v>
      </c>
      <c r="G1416" t="s">
        <v>39</v>
      </c>
      <c r="H1416" t="s">
        <v>156</v>
      </c>
      <c r="I1416">
        <v>40</v>
      </c>
    </row>
    <row r="1417" spans="1:9" x14ac:dyDescent="0.25">
      <c r="A1417" s="167">
        <f>+COUNTIF($B$1:B1417,Hoja1!$D$10)</f>
        <v>6</v>
      </c>
      <c r="B1417">
        <v>91001</v>
      </c>
      <c r="C1417">
        <v>2106</v>
      </c>
      <c r="D1417">
        <v>2106</v>
      </c>
      <c r="E1417" t="s">
        <v>202</v>
      </c>
      <c r="F1417" t="s">
        <v>137</v>
      </c>
      <c r="G1417" t="s">
        <v>39</v>
      </c>
      <c r="H1417" t="s">
        <v>156</v>
      </c>
      <c r="I1417">
        <v>29</v>
      </c>
    </row>
    <row r="1418" spans="1:9" x14ac:dyDescent="0.25">
      <c r="A1418" s="167">
        <f>+COUNTIF($B$1:B1418,Hoja1!$D$10)</f>
        <v>6</v>
      </c>
      <c r="B1418">
        <v>91001</v>
      </c>
      <c r="C1418">
        <v>3713</v>
      </c>
      <c r="D1418">
        <v>3713</v>
      </c>
      <c r="E1418" t="s">
        <v>287</v>
      </c>
      <c r="F1418" t="s">
        <v>137</v>
      </c>
      <c r="G1418" t="s">
        <v>138</v>
      </c>
      <c r="H1418" t="s">
        <v>156</v>
      </c>
      <c r="I1418">
        <v>1</v>
      </c>
    </row>
    <row r="1419" spans="1:9" x14ac:dyDescent="0.25">
      <c r="A1419" s="167">
        <f>+COUNTIF($B$1:B1419,Hoja1!$D$10)</f>
        <v>6</v>
      </c>
      <c r="B1419">
        <v>91001</v>
      </c>
      <c r="C1419">
        <v>9110</v>
      </c>
      <c r="D1419">
        <v>9110</v>
      </c>
      <c r="E1419" t="s">
        <v>186</v>
      </c>
      <c r="F1419" t="s">
        <v>137</v>
      </c>
      <c r="G1419" t="s">
        <v>39</v>
      </c>
      <c r="H1419" t="s">
        <v>179</v>
      </c>
      <c r="I1419">
        <v>267</v>
      </c>
    </row>
    <row r="1420" spans="1:9" x14ac:dyDescent="0.25">
      <c r="A1420" s="167">
        <f>+COUNTIF($B$1:B1420,Hoja1!$D$10)</f>
        <v>6</v>
      </c>
      <c r="B1420">
        <v>91405</v>
      </c>
      <c r="C1420">
        <v>9929</v>
      </c>
      <c r="D1420">
        <v>9929</v>
      </c>
      <c r="E1420" t="s">
        <v>194</v>
      </c>
      <c r="F1420" t="s">
        <v>195</v>
      </c>
      <c r="G1420" t="s">
        <v>39</v>
      </c>
      <c r="H1420" t="s">
        <v>130</v>
      </c>
      <c r="I1420">
        <v>1</v>
      </c>
    </row>
    <row r="1421" spans="1:9" x14ac:dyDescent="0.25">
      <c r="A1421" s="167">
        <f>+COUNTIF($B$1:B1421,Hoja1!$D$10)</f>
        <v>6</v>
      </c>
      <c r="B1421">
        <v>91540</v>
      </c>
      <c r="C1421">
        <v>2104</v>
      </c>
      <c r="D1421">
        <v>2104</v>
      </c>
      <c r="E1421" t="s">
        <v>155</v>
      </c>
      <c r="F1421" t="s">
        <v>137</v>
      </c>
      <c r="G1421" t="s">
        <v>39</v>
      </c>
      <c r="H1421" t="s">
        <v>156</v>
      </c>
      <c r="I1421">
        <v>8</v>
      </c>
    </row>
    <row r="1422" spans="1:9" x14ac:dyDescent="0.25">
      <c r="A1422" s="167">
        <f>+COUNTIF($B$1:B1422,Hoja1!$D$10)</f>
        <v>6</v>
      </c>
      <c r="B1422">
        <v>94001</v>
      </c>
      <c r="C1422">
        <v>2102</v>
      </c>
      <c r="D1422">
        <v>2102</v>
      </c>
      <c r="E1422" t="s">
        <v>154</v>
      </c>
      <c r="F1422" t="s">
        <v>137</v>
      </c>
      <c r="G1422" t="s">
        <v>39</v>
      </c>
      <c r="H1422" t="s">
        <v>130</v>
      </c>
      <c r="I1422">
        <v>398</v>
      </c>
    </row>
    <row r="1423" spans="1:9" x14ac:dyDescent="0.25">
      <c r="A1423" s="167">
        <f>+COUNTIF($B$1:B1423,Hoja1!$D$10)</f>
        <v>6</v>
      </c>
      <c r="B1423">
        <v>94001</v>
      </c>
      <c r="C1423">
        <v>2104</v>
      </c>
      <c r="D1423">
        <v>2104</v>
      </c>
      <c r="E1423" t="s">
        <v>155</v>
      </c>
      <c r="F1423" t="s">
        <v>137</v>
      </c>
      <c r="G1423" t="s">
        <v>39</v>
      </c>
      <c r="H1423" t="s">
        <v>156</v>
      </c>
      <c r="I1423">
        <v>50</v>
      </c>
    </row>
    <row r="1424" spans="1:9" x14ac:dyDescent="0.25">
      <c r="A1424" s="167">
        <f>+COUNTIF($B$1:B1424,Hoja1!$D$10)</f>
        <v>6</v>
      </c>
      <c r="B1424">
        <v>94001</v>
      </c>
      <c r="C1424">
        <v>2829</v>
      </c>
      <c r="D1424">
        <v>2829</v>
      </c>
      <c r="E1424" t="s">
        <v>170</v>
      </c>
      <c r="F1424" t="s">
        <v>137</v>
      </c>
      <c r="G1424" t="s">
        <v>138</v>
      </c>
      <c r="H1424" t="s">
        <v>156</v>
      </c>
      <c r="I1424">
        <v>129</v>
      </c>
    </row>
    <row r="1425" spans="1:9" x14ac:dyDescent="0.25">
      <c r="A1425" s="167">
        <f>+COUNTIF($B$1:B1425,Hoja1!$D$10)</f>
        <v>6</v>
      </c>
      <c r="B1425">
        <v>94001</v>
      </c>
      <c r="C1425">
        <v>9110</v>
      </c>
      <c r="D1425">
        <v>9110</v>
      </c>
      <c r="E1425" t="s">
        <v>186</v>
      </c>
      <c r="F1425" t="s">
        <v>137</v>
      </c>
      <c r="G1425" t="s">
        <v>39</v>
      </c>
      <c r="H1425" t="s">
        <v>179</v>
      </c>
      <c r="I1425">
        <v>340</v>
      </c>
    </row>
    <row r="1426" spans="1:9" x14ac:dyDescent="0.25">
      <c r="A1426" s="167">
        <f>+COUNTIF($B$1:B1426,Hoja1!$D$10)</f>
        <v>6</v>
      </c>
      <c r="B1426">
        <v>95001</v>
      </c>
      <c r="C1426">
        <v>1115</v>
      </c>
      <c r="D1426">
        <v>1115</v>
      </c>
      <c r="E1426" t="s">
        <v>349</v>
      </c>
      <c r="F1426" t="s">
        <v>350</v>
      </c>
      <c r="G1426" t="s">
        <v>39</v>
      </c>
      <c r="H1426" t="s">
        <v>130</v>
      </c>
      <c r="I1426">
        <v>76</v>
      </c>
    </row>
    <row r="1427" spans="1:9" x14ac:dyDescent="0.25">
      <c r="A1427" s="167">
        <f>+COUNTIF($B$1:B1427,Hoja1!$D$10)</f>
        <v>6</v>
      </c>
      <c r="B1427">
        <v>95001</v>
      </c>
      <c r="C1427">
        <v>1212</v>
      </c>
      <c r="D1427">
        <v>1212</v>
      </c>
      <c r="E1427" t="s">
        <v>241</v>
      </c>
      <c r="F1427" t="s">
        <v>242</v>
      </c>
      <c r="G1427" t="s">
        <v>39</v>
      </c>
      <c r="H1427" t="s">
        <v>130</v>
      </c>
      <c r="I1427">
        <v>25</v>
      </c>
    </row>
    <row r="1428" spans="1:9" x14ac:dyDescent="0.25">
      <c r="A1428" s="167">
        <f>+COUNTIF($B$1:B1428,Hoja1!$D$10)</f>
        <v>6</v>
      </c>
      <c r="B1428">
        <v>95001</v>
      </c>
      <c r="C1428">
        <v>2102</v>
      </c>
      <c r="D1428">
        <v>2102</v>
      </c>
      <c r="E1428" t="s">
        <v>154</v>
      </c>
      <c r="F1428" t="s">
        <v>137</v>
      </c>
      <c r="G1428" t="s">
        <v>39</v>
      </c>
      <c r="H1428" t="s">
        <v>130</v>
      </c>
      <c r="I1428">
        <v>1384</v>
      </c>
    </row>
    <row r="1429" spans="1:9" x14ac:dyDescent="0.25">
      <c r="A1429" s="167">
        <f>+COUNTIF($B$1:B1429,Hoja1!$D$10)</f>
        <v>6</v>
      </c>
      <c r="B1429">
        <v>95001</v>
      </c>
      <c r="C1429">
        <v>2104</v>
      </c>
      <c r="D1429">
        <v>2104</v>
      </c>
      <c r="E1429" t="s">
        <v>155</v>
      </c>
      <c r="F1429" t="s">
        <v>137</v>
      </c>
      <c r="G1429" t="s">
        <v>39</v>
      </c>
      <c r="H1429" t="s">
        <v>156</v>
      </c>
      <c r="I1429">
        <v>121</v>
      </c>
    </row>
    <row r="1430" spans="1:9" x14ac:dyDescent="0.25">
      <c r="A1430" s="167">
        <f>+COUNTIF($B$1:B1430,Hoja1!$D$10)</f>
        <v>6</v>
      </c>
      <c r="B1430">
        <v>95001</v>
      </c>
      <c r="C1430">
        <v>2833</v>
      </c>
      <c r="D1430">
        <v>2833</v>
      </c>
      <c r="E1430" t="s">
        <v>171</v>
      </c>
      <c r="F1430" t="s">
        <v>129</v>
      </c>
      <c r="G1430" t="s">
        <v>138</v>
      </c>
      <c r="H1430" t="s">
        <v>156</v>
      </c>
      <c r="I1430">
        <v>42</v>
      </c>
    </row>
    <row r="1431" spans="1:9" x14ac:dyDescent="0.25">
      <c r="A1431" s="167">
        <f>+COUNTIF($B$1:B1431,Hoja1!$D$10)</f>
        <v>6</v>
      </c>
      <c r="B1431">
        <v>95001</v>
      </c>
      <c r="C1431">
        <v>9110</v>
      </c>
      <c r="D1431">
        <v>9110</v>
      </c>
      <c r="E1431" t="s">
        <v>186</v>
      </c>
      <c r="F1431" t="s">
        <v>137</v>
      </c>
      <c r="G1431" t="s">
        <v>39</v>
      </c>
      <c r="H1431" t="s">
        <v>179</v>
      </c>
      <c r="I1431">
        <v>946</v>
      </c>
    </row>
    <row r="1432" spans="1:9" x14ac:dyDescent="0.25">
      <c r="A1432" s="167">
        <f>+COUNTIF($B$1:B1432,Hoja1!$D$10)</f>
        <v>6</v>
      </c>
      <c r="B1432">
        <v>97001</v>
      </c>
      <c r="C1432">
        <v>1209</v>
      </c>
      <c r="D1432">
        <v>1209</v>
      </c>
      <c r="E1432" t="s">
        <v>330</v>
      </c>
      <c r="F1432" t="s">
        <v>242</v>
      </c>
      <c r="G1432" t="s">
        <v>39</v>
      </c>
      <c r="H1432" t="s">
        <v>130</v>
      </c>
      <c r="I1432">
        <v>1</v>
      </c>
    </row>
    <row r="1433" spans="1:9" x14ac:dyDescent="0.25">
      <c r="A1433" s="167">
        <f>+COUNTIF($B$1:B1433,Hoja1!$D$10)</f>
        <v>6</v>
      </c>
      <c r="B1433">
        <v>97001</v>
      </c>
      <c r="C1433">
        <v>2104</v>
      </c>
      <c r="D1433">
        <v>2104</v>
      </c>
      <c r="E1433" t="s">
        <v>155</v>
      </c>
      <c r="F1433" t="s">
        <v>137</v>
      </c>
      <c r="G1433" t="s">
        <v>39</v>
      </c>
      <c r="H1433" t="s">
        <v>156</v>
      </c>
      <c r="I1433">
        <v>35</v>
      </c>
    </row>
    <row r="1434" spans="1:9" x14ac:dyDescent="0.25">
      <c r="A1434" s="167">
        <f>+COUNTIF($B$1:B1434,Hoja1!$D$10)</f>
        <v>6</v>
      </c>
      <c r="B1434">
        <v>97001</v>
      </c>
      <c r="C1434">
        <v>2829</v>
      </c>
      <c r="D1434">
        <v>2829</v>
      </c>
      <c r="E1434" t="s">
        <v>170</v>
      </c>
      <c r="F1434" t="s">
        <v>137</v>
      </c>
      <c r="G1434" t="s">
        <v>138</v>
      </c>
      <c r="H1434" t="s">
        <v>156</v>
      </c>
      <c r="I1434">
        <v>260</v>
      </c>
    </row>
    <row r="1435" spans="1:9" x14ac:dyDescent="0.25">
      <c r="A1435" s="167">
        <f>+COUNTIF($B$1:B1435,Hoja1!$D$10)</f>
        <v>6</v>
      </c>
      <c r="B1435">
        <v>97001</v>
      </c>
      <c r="C1435">
        <v>9110</v>
      </c>
      <c r="D1435">
        <v>9110</v>
      </c>
      <c r="E1435" t="s">
        <v>186</v>
      </c>
      <c r="F1435" t="s">
        <v>137</v>
      </c>
      <c r="G1435" t="s">
        <v>39</v>
      </c>
      <c r="H1435" t="s">
        <v>179</v>
      </c>
      <c r="I1435">
        <v>43</v>
      </c>
    </row>
    <row r="1436" spans="1:9" x14ac:dyDescent="0.25">
      <c r="A1436" s="167">
        <f>+COUNTIF($B$1:B1436,Hoja1!$D$10)</f>
        <v>6</v>
      </c>
      <c r="B1436">
        <v>99001</v>
      </c>
      <c r="C1436">
        <v>2102</v>
      </c>
      <c r="D1436">
        <v>2102</v>
      </c>
      <c r="E1436" t="s">
        <v>154</v>
      </c>
      <c r="F1436" t="s">
        <v>137</v>
      </c>
      <c r="G1436" t="s">
        <v>39</v>
      </c>
      <c r="H1436" t="s">
        <v>130</v>
      </c>
      <c r="I1436">
        <v>604</v>
      </c>
    </row>
    <row r="1437" spans="1:9" x14ac:dyDescent="0.25">
      <c r="A1437" s="167">
        <f>+COUNTIF($B$1:B1437,Hoja1!$D$10)</f>
        <v>6</v>
      </c>
      <c r="B1437">
        <v>99001</v>
      </c>
      <c r="C1437">
        <v>2104</v>
      </c>
      <c r="D1437">
        <v>2104</v>
      </c>
      <c r="E1437" t="s">
        <v>155</v>
      </c>
      <c r="F1437" t="s">
        <v>137</v>
      </c>
      <c r="G1437" t="s">
        <v>39</v>
      </c>
      <c r="H1437" t="s">
        <v>156</v>
      </c>
      <c r="I1437">
        <v>24</v>
      </c>
    </row>
    <row r="1438" spans="1:9" x14ac:dyDescent="0.25">
      <c r="A1438" s="167">
        <f>+COUNTIF($B$1:B1438,Hoja1!$D$10)</f>
        <v>6</v>
      </c>
      <c r="B1438">
        <v>99001</v>
      </c>
      <c r="C1438">
        <v>9110</v>
      </c>
      <c r="D1438">
        <v>9110</v>
      </c>
      <c r="E1438" t="s">
        <v>186</v>
      </c>
      <c r="F1438" t="s">
        <v>137</v>
      </c>
      <c r="G1438" t="s">
        <v>39</v>
      </c>
      <c r="H1438" t="s">
        <v>179</v>
      </c>
      <c r="I1438">
        <v>344</v>
      </c>
    </row>
    <row r="1439" spans="1:9" x14ac:dyDescent="0.25">
      <c r="A1439" s="167">
        <f>+COUNTIF($B$1:B1439,Hoja1!$D$10)</f>
        <v>6</v>
      </c>
      <c r="B1439">
        <v>99524</v>
      </c>
      <c r="C1439">
        <v>2104</v>
      </c>
      <c r="D1439">
        <v>2104</v>
      </c>
      <c r="E1439" t="s">
        <v>155</v>
      </c>
      <c r="F1439" t="s">
        <v>137</v>
      </c>
      <c r="G1439" t="s">
        <v>39</v>
      </c>
      <c r="H1439" t="s">
        <v>156</v>
      </c>
      <c r="I1439">
        <v>25</v>
      </c>
    </row>
    <row r="1440" spans="1:9" x14ac:dyDescent="0.25">
      <c r="A1440" s="167">
        <f>+COUNTIF($B$1:B1440,Hoja1!$D$10)</f>
        <v>6</v>
      </c>
      <c r="B1440">
        <v>99624</v>
      </c>
      <c r="C1440">
        <v>2104</v>
      </c>
      <c r="D1440">
        <v>2104</v>
      </c>
      <c r="E1440" t="s">
        <v>155</v>
      </c>
      <c r="F1440" t="s">
        <v>137</v>
      </c>
      <c r="G1440" t="s">
        <v>39</v>
      </c>
      <c r="H1440" t="s">
        <v>156</v>
      </c>
      <c r="I1440">
        <v>15</v>
      </c>
    </row>
    <row r="1441" spans="1:9" x14ac:dyDescent="0.25">
      <c r="A1441" s="167">
        <f>+COUNTIF($B$1:B1441,Hoja1!$D$10)</f>
        <v>6</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