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D2F1AB1-2FFD-4FA4-A83F-89C33267F22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<sst xmlns="http://schemas.openxmlformats.org/spreadsheetml/2006/main" count="22315" uniqueCount="444">
  <si>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</si>
  <si>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</si>
  <si>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</si>
  <si>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</si>
  <si>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</si>
  <si>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</si>
  <si>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</si>
  <si>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</si>
  <si>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</si>
  <si>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</si>
  <si>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</si>
  <si>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</si>
  <si>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</si>
  <si>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</si>
  <si>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</si>
  <si>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</si>
  <si>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</si>
  <si>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</si>
  <si>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</si>
  <si>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</si>
  <si>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</si>
  <si>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</si>
  <si>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</si>
  <si>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</si>
  <si>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</si>
  <si>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</si>
  <si>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</si>
  <si>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</si>
  <si>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</si>
  <si>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</si>
  <si>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</si>
  <si>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</si>
  <si>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</si>
  <si>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</si>
  <si>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</si>
  <si>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</si>
  <si>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</si>
  <si>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</si>
  <si>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</si>
  <si>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</si>
  <si>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</si>
  <si>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</si>
  <si>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</si>
  <si>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</si>
  <si>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</si>
  <si>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</si>
  <si>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</si>
  <si>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</si>
  <si>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</si>
  <si>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</si>
  <si>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</si>
  <si>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</si>
  <si>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</si>
  <si>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</si>
  <si>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</si>
  <si>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</si>
  <si>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</si>
  <si>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</si>
  <si>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</si>
  <si>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</si>
  <si>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</si>
  <si>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</si>
  <si>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</si>
  <si>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</si>
  <si>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</si>
  <si>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</si>
  <si>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</si>
  <si>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</si>
  <si>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</si>
  <si>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</si>
  <si>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</si>
  <si>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</si>
  <si>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</si>
  <si>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</si>
  <si>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</si>
  <si>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</si>
  <si>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</si>
  <si>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</si>
  <si>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</si>
  <si>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</si>
  <si>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</si>
  <si>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</si>
  <si>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</si>
  <si>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</si>
  <si>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</si>
  <si>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</si>
  <si>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</si>
  <si>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</si>
  <si>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</si>
  <si>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</si>
  <si>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</si>
  <si>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</si>
  <si>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</si>
  <si>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</si>
  <si>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</si>
  <si>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</si>
  <si>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</si>
  <si>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</si>
  <si>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</si>
  <si>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</si>
  <si>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</si>
  <si>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</si>
  <si>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</si>
  <si>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</si>
  <si>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</si>
  <si>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</si>
  <si>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</si>
  <si>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</si>
  <si>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</si>
  <si>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</si>
  <si>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</si>
  <si>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</si>
  <si>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</si>
  <si>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</si>
  <si>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</si>
  <si>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</si>
  <si>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</si>
  <si>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</si>
  <si>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</si>
  <si>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</si>
  <si>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</si>
  <si>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</si>
  <si>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</si>
  <si>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</si>
  <si>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</si>
  <si>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</si>
  <si>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</si>
  <si>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</si>
  <si>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</si>
  <si>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</si>
  <si>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</si>
  <si>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</si>
  <si>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</si>
  <si>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</si>
  <si>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</si>
  <si>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</si>
  <si>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</si>
  <si>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</si>
  <si>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</si>
  <si>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</si>
  <si>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</si>
  <si>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</si>
  <si>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</si>
  <si>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</si>
  <si>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</si>
  <si>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</si>
  <si>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</si>
  <si>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</si>
  <si>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</si>
  <si>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</si>
  <si>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</si>
  <si>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</si>
  <si>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</si>
  <si>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</si>
  <si>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</si>
  <si>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</si>
  <si>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</si>
  <si>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</si>
  <si>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</si>
  <si>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</si>
  <si>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</si>
  <si>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</si>
  <si>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</si>
  <si>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</si>
  <si>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</si>
  <si>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</si>
  <si>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</si>
  <si>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</si>
  <si>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</si>
  <si>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</si>
  <si>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</si>
  <si>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</si>
  <si>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</si>
  <si>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</si>
  <si>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</si>
  <si>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</si>
  <si>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</si>
  <si>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</si>
  <si>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</si>
  <si>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</si>
  <si>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</si>
  <si>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</si>
  <si>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</si>
  <si>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</si>
  <si>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</si>
  <si>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</si>
  <si>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</si>
  <si>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</si>
  <si>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</si>
  <si>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</si>
  <si>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</si>
  <si>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</si>
  <si>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</si>
  <si>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</si>
  <si>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</si>
  <si>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</si>
  <si>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</si>
  <si>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</si>
  <si>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</si>
  <si>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</si>
  <si>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</si>
  <si>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</si>
  <si>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</si>
  <si>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</si>
  <si>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</si>
  <si>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</si>
  <si>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</si>
  <si>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</si>
  <si>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</si>
  <si>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</si>
  <si>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</si>
  <si>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</si>
  <si>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</si>
  <si>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</si>
  <si>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</si>
  <si>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</si>
  <si>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</si>
  <si>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</si>
  <si>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</si>
  <si>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</si>
  <si>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</si>
  <si>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</si>
  <si>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</si>
  <si>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</si>
  <si>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</si>
  <si>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</si>
  <si>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</si>
  <si>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</si>
  <si>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</si>
  <si>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</si>
  <si>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</si>
  <si>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</si>
  <si>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</si>
  <si>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</si>
  <si>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</si>
  <si>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</si>
  <si>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</si>
  <si>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</si>
  <si>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</si>
  <si>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</si>
  <si>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</si>
  <si>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</si>
  <si>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</si>
  <si>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</si>
  <si>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</si>
  <si>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</si>
  <si>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</si>
  <si>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</si>
  <si>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</si>
  <si>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</si>
  <si>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</si>
  <si>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</si>
  <si>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</si>
  <si>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</si>
  <si>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</si>
  <si>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</si>
  <si>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</si>
  <si>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</si>
  <si>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</si>
  <si>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</si>
  <si>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</si>
  <si>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</si>
  <si>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</si>
  <si>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</si>
  <si>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</si>
  <si>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</si>
  <si>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</si>
  <si>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</si>
  <si>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</si>
  <si>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</si>
  <si>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</si>
  <si>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</si>
  <si>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</si>
  <si>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</si>
  <si>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</si>
  <si>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</si>
  <si>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</si>
  <si>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</si>
  <si>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</si>
  <si>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</si>
  <si>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</si>
  <si>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</si>
  <si>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</si>
  <si>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</si>
  <si>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</si>
  <si>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</si>
  <si>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</si>
  <si>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</si>
  <si>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</si>
  <si>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</si>
  <si>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</si>
  <si>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</si>
  <si>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</si>
  <si>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</si>
  <si>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</si>
  <si>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</si>
  <si>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</si>
  <si>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</si>
  <si>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</si>
  <si>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</si>
  <si>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</si>
  <si>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</si>
  <si>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</si>
  <si>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</si>
  <si>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</si>
  <si>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</si>
  <si>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</si>
  <si>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</si>
  <si>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</si>
  <si>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</si>
  <si>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</si>
  <si>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</si>
  <si>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</si>
  <si>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</si>
  <si>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</si>
  <si>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</si>
  <si>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</si>
  <si>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</si>
  <si>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</si>
  <si>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</si>
  <si>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</si>
  <si>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</si>
  <si>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</si>
  <si>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</si>
  <si>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</si>
  <si>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</si>
  <si>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</si>
  <si>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</si>
  <si>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</si>
  <si>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</si>
  <si>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</si>
  <si>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</si>
  <si>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</si>
  <si>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</si>
  <si>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</si>
  <si>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</si>
  <si>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</si>
  <si>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</si>
  <si>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</si>
  <si>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</si>
  <si>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</si>
  <si>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</si>
  <si>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</si>
  <si>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</si>
  <si>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</si>
  <si>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</si>
  <si>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</si>
  <si>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</si>
  <si>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</si>
  <si>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</si>
  <si>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</si>
  <si>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</si>
  <si>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</si>
  <si>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</si>
  <si>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</si>
  <si>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</si>
  <si>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</si>
  <si>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</si>
  <si>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</si>
  <si>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</si>
  <si>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</si>
  <si>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</si>
  <si>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</si>
  <si>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</si>
  <si>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</si>
  <si>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</si>
  <si>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</si>
  <si>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</si>
  <si>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</si>
  <si>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</si>
  <si>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</si>
  <si>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</si>
  <si>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</si>
  <si>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</si>
  <si>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</si>
  <si>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</si>
  <si>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</si>
  <si>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</si>
  <si>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</si>
  <si>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</si>
  <si>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</si>
  <si>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</si>
  <si>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</si>
  <si>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</si>
  <si>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</si>
  <si>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</si>
  <si>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</si>
  <si>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</si>
  <si>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</si>
  <si>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</si>
  <si>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</si>
  <si>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</si>
  <si>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</si>
  <si>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</si>
  <si>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</si>
  <si>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</si>
  <si>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</si>
  <si>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</si>
  <si>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</si>
  <si>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</si>
  <si>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</si>
  <si>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</si>
  <si>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</si>
  <si>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</si>
  <si>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</si>
  <si>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</si>
  <si>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</si>
  <si>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</si>
  <si>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</si>
  <si>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</si>
  <si>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</si>
  <si>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</si>
  <si>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</si>
  <si>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</si>
  <si>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</si>
  <si>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</si>
  <si>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</si>
  <si>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</si>
  <si>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</si>
  <si>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</si>
  <si>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</si>
  <si>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</si>
  <si>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</si>
  <si>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</si>
  <si>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</si>
  <si>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</si>
  <si>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</si>
  <si>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</si>
  <si>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</si>
  <si>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</si>
  <si>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</si>
  <si>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</si>
  <si>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</si>
  <si>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</si>
  <si>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</si>
  <si>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</si>
  <si>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</si>
  <si>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</si>
  <si>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</si>
  <si>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</si>
  <si>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</si>
  <si>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</si>
  <si>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PLANADAS</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</si>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</sst>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PLANADAS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73555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73555</v>
      </c>
      <c r="F12" s="141"/>
      <c r="G12" s="139" t="str">
        <f>+A10</f>
        <v>PLANADAS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PLANADAS</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2.0884520884520884E-2</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0.252</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2.2241231822070145E-2</v>
      </c>
      <c r="D30" s="24">
        <v>0</v>
      </c>
      <c r="E30" s="24">
        <v>8.9590443686006823E-3</v>
      </c>
      <c r="F30" s="24">
        <v>9.2983939137785288E-3</v>
      </c>
      <c r="G30" s="24">
        <v>0</v>
      </c>
      <c r="H30" s="25">
        <v>1.5245158632056036E-2</v>
      </c>
      <c r="I30" s="25">
        <v>2.6146419951729685E-2</v>
      </c>
      <c r="J30" s="26">
        <v>3.979307600477517E-2</v>
      </c>
      <c r="K30" s="26">
        <v>3.2438926712054464E-2</v>
      </c>
      <c r="L30" s="26">
        <v>3.2793522267206478E-2</v>
      </c>
      <c r="M30" s="27">
        <v>2.0884520884520884E-2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206</v>
      </c>
      <c r="D39" s="39">
        <v>70</v>
      </c>
      <c r="E39" s="40">
        <v>0.33980582524271846</v>
      </c>
      <c r="F39" s="38">
        <v>253</v>
      </c>
      <c r="G39" s="39">
        <v>68</v>
      </c>
      <c r="H39" s="40">
        <v>0.26877470355731226</v>
      </c>
      <c r="I39" s="38">
        <v>218</v>
      </c>
      <c r="J39" s="39">
        <v>48</v>
      </c>
      <c r="K39" s="40">
        <v>0.22018348623853212</v>
      </c>
      <c r="L39" s="41">
        <v>262</v>
      </c>
      <c r="M39" s="42">
        <v>66</v>
      </c>
      <c r="N39" s="43">
        <v>0.252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52</v>
      </c>
      <c r="D46" s="60">
        <v>0</v>
      </c>
      <c r="E46" s="60">
        <v>21</v>
      </c>
      <c r="F46" s="60">
        <v>22</v>
      </c>
      <c r="G46" s="60">
        <v>0</v>
      </c>
      <c r="H46" s="61">
        <v>37</v>
      </c>
      <c r="I46" s="61">
        <v>65</v>
      </c>
      <c r="J46" s="62">
        <v>100</v>
      </c>
      <c r="K46" s="62">
        <v>81</v>
      </c>
      <c r="L46" s="62">
        <v>80</v>
      </c>
      <c r="M46" s="63">
        <v>51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v>
      </c>
      <c r="D48" s="68">
        <f t="shared" ref="D48:L48" si="0">+SUM(D46:D47)</f>
        <v>0</v>
      </c>
      <c r="E48" s="68">
        <f t="shared" si="0"/>
        <v>21</v>
      </c>
      <c r="F48" s="68">
        <f t="shared" si="0"/>
        <v>22</v>
      </c>
      <c r="G48" s="68">
        <f t="shared" si="0"/>
        <v>0</v>
      </c>
      <c r="H48" s="69">
        <f t="shared" si="0"/>
        <v>37</v>
      </c>
      <c r="I48" s="69">
        <f t="shared" si="0"/>
        <v>65</v>
      </c>
      <c r="J48" s="70">
        <f t="shared" si="0"/>
        <v>100</v>
      </c>
      <c r="K48" s="70">
        <f t="shared" si="0"/>
        <v>81</v>
      </c>
      <c r="L48" s="70">
        <f t="shared" si="0"/>
        <v>81</v>
      </c>
      <c r="M48" s="71">
        <f>+SUM(M46:M47)</f>
        <v>51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52</v>
      </c>
      <c r="D53" s="60">
        <v>0</v>
      </c>
      <c r="E53" s="60">
        <v>21</v>
      </c>
      <c r="F53" s="60">
        <v>22</v>
      </c>
      <c r="G53" s="60">
        <v>0</v>
      </c>
      <c r="H53" s="61">
        <v>37</v>
      </c>
      <c r="I53" s="61">
        <v>65</v>
      </c>
      <c r="J53" s="62">
        <v>100</v>
      </c>
      <c r="K53" s="62">
        <v>81</v>
      </c>
      <c r="L53" s="62">
        <v>81</v>
      </c>
      <c r="M53" s="63">
        <v>51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v>
      </c>
      <c r="D55" s="68">
        <f t="shared" ref="D55:M55" si="1">+SUM(D53:D54)</f>
        <v>0</v>
      </c>
      <c r="E55" s="68">
        <f t="shared" si="1"/>
        <v>21</v>
      </c>
      <c r="F55" s="68">
        <f t="shared" si="1"/>
        <v>22</v>
      </c>
      <c r="G55" s="68">
        <f t="shared" si="1"/>
        <v>0</v>
      </c>
      <c r="H55" s="69">
        <f t="shared" si="1"/>
        <v>37</v>
      </c>
      <c r="I55" s="69">
        <f t="shared" si="1"/>
        <v>65</v>
      </c>
      <c r="J55" s="70">
        <f t="shared" si="1"/>
        <v>100</v>
      </c>
      <c r="K55" s="70">
        <f t="shared" si="1"/>
        <v>81</v>
      </c>
      <c r="L55" s="70">
        <f t="shared" si="1"/>
        <v>81</v>
      </c>
      <c r="M55" s="71">
        <f t="shared" si="1"/>
        <v>51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21</v>
      </c>
      <c r="F61" s="77">
        <v>22</v>
      </c>
      <c r="G61" s="77">
        <v>0</v>
      </c>
      <c r="H61" s="78">
        <v>0</v>
      </c>
      <c r="I61" s="78">
        <v>0</v>
      </c>
      <c r="J61" s="79">
        <v>16</v>
      </c>
      <c r="K61" s="65">
        <v>19</v>
      </c>
      <c r="L61" s="65">
        <v>18</v>
      </c>
      <c r="M61" s="66">
        <v>13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32</v>
      </c>
      <c r="D62" s="77">
        <v>0</v>
      </c>
      <c r="E62" s="77">
        <v>0</v>
      </c>
      <c r="F62" s="77">
        <v>0</v>
      </c>
      <c r="G62" s="77">
        <v>0</v>
      </c>
      <c r="H62" s="78">
        <v>37</v>
      </c>
      <c r="I62" s="78">
        <v>65</v>
      </c>
      <c r="J62" s="79">
        <v>84</v>
      </c>
      <c r="K62" s="65">
        <v>62</v>
      </c>
      <c r="L62" s="65">
        <v>62</v>
      </c>
      <c r="M62" s="66">
        <v>38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v>
      </c>
      <c r="D66" s="81">
        <f t="shared" ref="D66:M66" si="2">+SUM(D60:D65)</f>
        <v>0</v>
      </c>
      <c r="E66" s="81">
        <f t="shared" si="2"/>
        <v>21</v>
      </c>
      <c r="F66" s="81">
        <f t="shared" si="2"/>
        <v>22</v>
      </c>
      <c r="G66" s="81">
        <f t="shared" si="2"/>
        <v>0</v>
      </c>
      <c r="H66" s="82">
        <f t="shared" si="2"/>
        <v>37</v>
      </c>
      <c r="I66" s="82">
        <f t="shared" si="2"/>
        <v>65</v>
      </c>
      <c r="J66" s="83">
        <f t="shared" si="2"/>
        <v>100</v>
      </c>
      <c r="K66" s="70">
        <f t="shared" si="2"/>
        <v>81</v>
      </c>
      <c r="L66" s="70">
        <f t="shared" si="2"/>
        <v>81</v>
      </c>
      <c r="M66" s="71">
        <f t="shared" si="2"/>
        <v>51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1</v>
      </c>
      <c r="J73" s="79">
        <v>1</v>
      </c>
      <c r="K73" s="65">
        <v>1</v>
      </c>
      <c r="L73" s="65">
        <v>1</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2</v>
      </c>
      <c r="M75" s="66">
        <v>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v>
      </c>
      <c r="D76" s="77">
        <v>0</v>
      </c>
      <c r="E76" s="77">
        <v>0</v>
      </c>
      <c r="F76" s="77">
        <v>0</v>
      </c>
      <c r="G76" s="77">
        <v>0</v>
      </c>
      <c r="H76" s="78">
        <v>36</v>
      </c>
      <c r="I76" s="78">
        <v>64</v>
      </c>
      <c r="J76" s="79">
        <v>83</v>
      </c>
      <c r="K76" s="65">
        <v>60</v>
      </c>
      <c r="L76" s="65">
        <v>59</v>
      </c>
      <c r="M76" s="66">
        <v>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20</v>
      </c>
      <c r="D77" s="77">
        <v>0</v>
      </c>
      <c r="E77" s="77">
        <v>21</v>
      </c>
      <c r="F77" s="77">
        <v>22</v>
      </c>
      <c r="G77" s="77">
        <v>0</v>
      </c>
      <c r="H77" s="78">
        <v>0</v>
      </c>
      <c r="I77" s="78">
        <v>0</v>
      </c>
      <c r="J77" s="79">
        <v>16</v>
      </c>
      <c r="K77" s="65">
        <v>19</v>
      </c>
      <c r="L77" s="65">
        <v>19</v>
      </c>
      <c r="M77" s="66">
        <v>13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v>
      </c>
      <c r="D80" s="81">
        <f t="shared" ref="D80:M80" si="3">+SUM(D71:D79)</f>
        <v>0</v>
      </c>
      <c r="E80" s="81">
        <f t="shared" si="3"/>
        <v>21</v>
      </c>
      <c r="F80" s="81">
        <f t="shared" si="3"/>
        <v>22</v>
      </c>
      <c r="G80" s="81">
        <f t="shared" si="3"/>
        <v>0</v>
      </c>
      <c r="H80" s="82">
        <f t="shared" si="3"/>
        <v>37</v>
      </c>
      <c r="I80" s="82">
        <f t="shared" si="3"/>
        <v>65</v>
      </c>
      <c r="J80" s="83">
        <f t="shared" si="3"/>
        <v>100</v>
      </c>
      <c r="K80" s="70">
        <f t="shared" si="3"/>
        <v>81</v>
      </c>
      <c r="L80" s="70">
        <f t="shared" si="3"/>
        <v>81</v>
      </c>
      <c r="M80" s="71">
        <f t="shared" si="3"/>
        <v>51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1</v>
      </c>
      <c r="G86" s="79">
        <v>1</v>
      </c>
      <c r="H86" s="65">
        <v>1</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64</v>
      </c>
      <c r="G89" s="79">
        <v>83</v>
      </c>
      <c r="H89" s="65">
        <v>60</v>
      </c>
      <c r="I89" s="65">
        <v>60</v>
      </c>
      <c r="J89" s="66">
        <v>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16</v>
      </c>
      <c r="H93" s="65">
        <v>19</v>
      </c>
      <c r="I93" s="65">
        <v>18</v>
      </c>
      <c r="J93" s="66">
        <v>13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37</v>
      </c>
      <c r="F96" s="83">
        <f t="shared" si="4"/>
        <v>65</v>
      </c>
      <c r="G96" s="83">
        <f t="shared" si="4"/>
        <v>100</v>
      </c>
      <c r="H96" s="70">
        <f t="shared" si="4"/>
        <v>81</v>
      </c>
      <c r="I96" s="70">
        <f t="shared" si="4"/>
        <v>81</v>
      </c>
      <c r="J96" s="71">
        <f t="shared" si="4"/>
        <v>51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1</v>
      </c>
      <c r="I102" s="103">
        <v>1</v>
      </c>
      <c r="J102" s="103">
        <v>1</v>
      </c>
      <c r="K102" s="97">
        <v>3</v>
      </c>
      <c r="L102" s="97">
        <v>4</v>
      </c>
      <c r="M102" s="98">
        <v>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32</v>
      </c>
      <c r="D103" s="77">
        <v>0</v>
      </c>
      <c r="E103" s="77">
        <v>21</v>
      </c>
      <c r="F103" s="77">
        <v>22</v>
      </c>
      <c r="G103" s="77">
        <v>0</v>
      </c>
      <c r="H103" s="78">
        <v>36</v>
      </c>
      <c r="I103" s="78">
        <v>64</v>
      </c>
      <c r="J103" s="78">
        <v>99</v>
      </c>
      <c r="K103" s="65">
        <v>78</v>
      </c>
      <c r="L103" s="65">
        <v>76</v>
      </c>
      <c r="M103" s="66">
        <v>47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v>
      </c>
      <c r="D107" s="81">
        <f t="shared" ref="D107:M107" si="5">+SUM(D102:D106)</f>
        <v>0</v>
      </c>
      <c r="E107" s="81">
        <f t="shared" si="5"/>
        <v>21</v>
      </c>
      <c r="F107" s="81">
        <f t="shared" si="5"/>
        <v>22</v>
      </c>
      <c r="G107" s="81">
        <f t="shared" si="5"/>
        <v>0</v>
      </c>
      <c r="H107" s="82">
        <f t="shared" si="5"/>
        <v>37</v>
      </c>
      <c r="I107" s="82">
        <f t="shared" si="5"/>
        <v>65</v>
      </c>
      <c r="J107" s="82">
        <f t="shared" si="5"/>
        <v>100</v>
      </c>
      <c r="K107" s="70">
        <f t="shared" si="5"/>
        <v>81</v>
      </c>
      <c r="L107" s="70">
        <f t="shared" si="5"/>
        <v>81</v>
      </c>
      <c r="M107" s="71">
        <f t="shared" si="5"/>
        <v>51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10</v>
      </c>
      <c r="F113" s="108">
        <v>11</v>
      </c>
      <c r="G113" s="108">
        <v>0</v>
      </c>
      <c r="H113" s="109">
        <v>11</v>
      </c>
      <c r="I113" s="109">
        <v>28</v>
      </c>
      <c r="J113" s="97">
        <v>41</v>
      </c>
      <c r="K113" s="97">
        <v>31</v>
      </c>
      <c r="L113" s="97">
        <v>29</v>
      </c>
      <c r="M113" s="98">
        <v>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35</v>
      </c>
      <c r="D114" s="77">
        <v>0</v>
      </c>
      <c r="E114" s="77">
        <v>11</v>
      </c>
      <c r="F114" s="77">
        <v>11</v>
      </c>
      <c r="G114" s="77">
        <v>0</v>
      </c>
      <c r="H114" s="78">
        <v>26</v>
      </c>
      <c r="I114" s="78">
        <v>37</v>
      </c>
      <c r="J114" s="78">
        <v>59</v>
      </c>
      <c r="K114" s="65">
        <v>50</v>
      </c>
      <c r="L114" s="65">
        <v>52</v>
      </c>
      <c r="M114" s="66">
        <v>32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v>
      </c>
      <c r="D116" s="81">
        <f t="shared" si="6"/>
        <v>0</v>
      </c>
      <c r="E116" s="81">
        <f t="shared" si="6"/>
        <v>21</v>
      </c>
      <c r="F116" s="81">
        <f t="shared" si="6"/>
        <v>22</v>
      </c>
      <c r="G116" s="81">
        <f t="shared" si="6"/>
        <v>0</v>
      </c>
      <c r="H116" s="82">
        <f t="shared" si="6"/>
        <v>37</v>
      </c>
      <c r="I116" s="82">
        <f t="shared" si="6"/>
        <v>65</v>
      </c>
      <c r="J116" s="82">
        <f t="shared" si="6"/>
        <v>100</v>
      </c>
      <c r="K116" s="70">
        <f t="shared" si="6"/>
        <v>81</v>
      </c>
      <c r="L116" s="70">
        <f t="shared" si="6"/>
        <v>81</v>
      </c>
      <c r="M116" s="71">
        <f t="shared" si="6"/>
        <v>51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v>
      </c>
      <c r="D122" s="115">
        <v>13</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38</v>
      </c>
      <c r="D123" s="115">
        <v>34</v>
      </c>
      <c r="E123" s="116">
        <f t="shared" si="8"/>
        <v>0.89473684210526316</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51</v>
      </c>
      <c r="D127" s="118">
        <f>+SUM(D121:D126)</f>
        <v>47</v>
      </c>
      <c r="E127" s="119">
        <f t="shared" ref="E127" si="9">+IF(C127=0,"",(D127/C127))</f>
        <v>0.92156862745098034</v>
      </c>
      <c r="F127" s="137"/>
      <c r="G127" s="246" t="s">
        <v>41</v>
      </c>
      <c r="H127" s="248"/>
      <c r="I127" s="120">
        <f>+SUM(I121:I126)</f>
        <v>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16</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39</v>
      </c>
      <c r="I134" s="79">
        <v>0</v>
      </c>
      <c r="J134" s="78">
        <v>26</v>
      </c>
      <c r="K134" s="78">
        <v>1</v>
      </c>
      <c r="L134" s="124">
        <v>1</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39</v>
      </c>
      <c r="I138" s="83">
        <f t="shared" si="10"/>
        <v>0</v>
      </c>
      <c r="J138" s="82">
        <f>+SUM(J132:J137)</f>
        <v>42</v>
      </c>
      <c r="K138" s="82">
        <f t="shared" ref="K138" si="11">+SUM(K132:K137)</f>
        <v>1</v>
      </c>
      <c r="L138" s="127">
        <f>+SUM(L132:L137)</f>
        <v>2</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2</v>
      </c>
      <c r="E145" s="77">
        <v>0</v>
      </c>
      <c r="F145" s="77">
        <v>0</v>
      </c>
      <c r="G145" s="78">
        <v>0</v>
      </c>
      <c r="H145" s="78">
        <v>0</v>
      </c>
      <c r="I145" s="79">
        <v>0</v>
      </c>
      <c r="J145" s="78">
        <v>0</v>
      </c>
      <c r="K145" s="78">
        <v>0</v>
      </c>
      <c r="L145" s="124">
        <v>0</v>
      </c>
      <c r="M145" s="125">
        <v>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18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2</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20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13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34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9929</v>
      </c>
      <c r="C157" s="130">
        <f>+IFERROR((VLOOKUP(A157,Hoja2!$A$2:$I$1444,4,FALSE)),"")</f>
        <v>9929</v>
      </c>
      <c r="D157" s="163" t="str">
        <f>+IFERROR((VLOOKUP(A157,Hoja2!$A$2:$I$1444,5,FALSE)),"")</f>
        <v>UNIVERSIDAD AUTÓNOMA INDÍGENA INTERCULTURAL - UAIIN</v>
      </c>
      <c r="E157" s="163"/>
      <c r="F157" s="163"/>
      <c r="G157" s="164"/>
      <c r="H157" s="130" t="str">
        <f>+IFERROR((VLOOKUP(A157,Hoja2!$A$2:$I$1444,6,FALSE)),"")</f>
        <v>Cauca</v>
      </c>
      <c r="I157" s="130" t="str">
        <f>+IFERROR((VLOOKUP(A157,Hoja2!$A$2:$I$1444,7,FALSE)),"")</f>
        <v>Oficial</v>
      </c>
      <c r="J157" s="249" t="str">
        <f>+IFERROR((VLOOKUP(A157,Hoja2!$A$2:$I$1444,8,FALSE)),"")</f>
        <v>Universidad</v>
      </c>
      <c r="K157" s="250"/>
      <c r="L157" s="131">
        <f>+IFERROR((VLOOKUP(A157,Hoja2!$A$2:$I$1444,9,FALSE)),"")</f>
        <v>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hajFtcckcZd3l1uMziMvE/O87XfwmIkunSOWR1nbwAc3VptSrE1/25YB7wYZv8iSb2RPj9YW1ffhQ2bf2GNJQ==" saltValue="LnxEqi7I4Hvdo1v8o76Mg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