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5C7CD63-B52D-4D8B-A04C-D38CE9AE656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<sst xmlns="http://schemas.openxmlformats.org/spreadsheetml/2006/main" count="22315" uniqueCount="444">
  <si>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</si>
  <si>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</si>
  <si>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</si>
  <si>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</si>
  <si>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</si>
  <si>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</si>
  <si>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</si>
  <si>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</si>
  <si>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</si>
  <si>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</si>
  <si>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</si>
  <si>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</si>
  <si>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</si>
  <si>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</si>
  <si>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</si>
  <si>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</si>
  <si>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</si>
  <si>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</si>
  <si>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</si>
  <si>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</si>
  <si>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</si>
  <si>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</si>
  <si>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</si>
  <si>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</si>
  <si>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</si>
  <si>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</si>
  <si>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</si>
  <si>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</si>
  <si>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</si>
  <si>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</si>
  <si>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</si>
  <si>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</si>
  <si>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</si>
  <si>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</si>
  <si>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</si>
  <si>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</si>
  <si>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</si>
  <si>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</si>
  <si>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</si>
  <si>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</si>
  <si>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</si>
  <si>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</si>
  <si>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</si>
  <si>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</si>
  <si>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</si>
  <si>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</si>
  <si>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</si>
  <si>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</si>
  <si>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</si>
  <si>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</si>
  <si>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</si>
  <si>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</si>
  <si>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</si>
  <si>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</si>
  <si>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</si>
  <si>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</si>
  <si>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</si>
  <si>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</si>
  <si>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</si>
  <si>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</si>
  <si>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</si>
  <si>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</si>
  <si>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</si>
  <si>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</si>
  <si>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</si>
  <si>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</si>
  <si>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</si>
  <si>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</si>
  <si>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</si>
  <si>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</si>
  <si>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</si>
  <si>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</si>
  <si>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</si>
  <si>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</si>
  <si>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</si>
  <si>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</si>
  <si>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</si>
  <si>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</si>
  <si>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</si>
  <si>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</si>
  <si>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</si>
  <si>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</si>
  <si>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</si>
  <si>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</si>
  <si>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</si>
  <si>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</si>
  <si>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</si>
  <si>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</si>
  <si>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</si>
  <si>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</si>
  <si>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</si>
  <si>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</si>
  <si>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</si>
  <si>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</si>
  <si>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</si>
  <si>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</si>
  <si>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</si>
  <si>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</si>
  <si>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</si>
  <si>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</si>
  <si>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</si>
  <si>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</si>
  <si>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</si>
  <si>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</si>
  <si>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</si>
  <si>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</si>
  <si>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</si>
  <si>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</si>
  <si>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</si>
  <si>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</si>
  <si>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</si>
  <si>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</si>
  <si>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</si>
  <si>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</si>
  <si>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</si>
  <si>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</si>
  <si>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</si>
  <si>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</si>
  <si>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</si>
  <si>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</si>
  <si>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</si>
  <si>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</si>
  <si>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</si>
  <si>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</si>
  <si>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</si>
  <si>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</si>
  <si>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</si>
  <si>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</si>
  <si>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</si>
  <si>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</si>
  <si>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</si>
  <si>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</si>
  <si>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</si>
  <si>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</si>
  <si>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</si>
  <si>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</si>
  <si>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</si>
  <si>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</si>
  <si>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</si>
  <si>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</si>
  <si>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</si>
  <si>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</si>
  <si>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</si>
  <si>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</si>
  <si>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</si>
  <si>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</si>
  <si>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</si>
  <si>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</si>
  <si>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</si>
  <si>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</si>
  <si>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</si>
  <si>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</si>
  <si>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</si>
  <si>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</si>
  <si>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</si>
  <si>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</si>
  <si>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</si>
  <si>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</si>
  <si>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</si>
  <si>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</si>
  <si>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</si>
  <si>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</si>
  <si>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</si>
  <si>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</si>
  <si>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</si>
  <si>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</si>
  <si>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</si>
  <si>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</si>
  <si>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</si>
  <si>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</si>
  <si>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</si>
  <si>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</si>
  <si>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</si>
  <si>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</si>
  <si>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</si>
  <si>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</si>
  <si>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</si>
  <si>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</si>
  <si>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</si>
  <si>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</si>
  <si>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</si>
  <si>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</si>
  <si>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</si>
  <si>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</si>
  <si>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</si>
  <si>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</si>
  <si>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</si>
  <si>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</si>
  <si>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</si>
  <si>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</si>
  <si>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</si>
  <si>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</si>
  <si>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</si>
  <si>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</si>
  <si>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</si>
  <si>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</si>
  <si>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</si>
  <si>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</si>
  <si>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</si>
  <si>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</si>
  <si>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</si>
  <si>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</si>
  <si>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</si>
  <si>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</si>
  <si>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</si>
  <si>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</si>
  <si>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</si>
  <si>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</si>
  <si>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</si>
  <si>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</si>
  <si>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</si>
  <si>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</si>
  <si>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</si>
  <si>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</si>
  <si>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</si>
  <si>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</si>
  <si>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</si>
  <si>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</si>
  <si>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</si>
  <si>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</si>
  <si>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</si>
  <si>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</si>
  <si>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</si>
  <si>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</si>
  <si>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</si>
  <si>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</si>
  <si>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</si>
  <si>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</si>
  <si>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</si>
  <si>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</si>
  <si>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</si>
  <si>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</si>
  <si>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</si>
  <si>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</si>
  <si>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</si>
  <si>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</si>
  <si>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</si>
  <si>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</si>
  <si>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</si>
  <si>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</si>
  <si>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</si>
  <si>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</si>
  <si>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</si>
  <si>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</si>
  <si>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</si>
  <si>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</si>
  <si>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</si>
  <si>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</si>
  <si>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</si>
  <si>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</si>
  <si>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</si>
  <si>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</si>
  <si>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</si>
  <si>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</si>
  <si>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</si>
  <si>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</si>
  <si>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</si>
  <si>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</si>
  <si>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</si>
  <si>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</si>
  <si>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</si>
  <si>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</si>
  <si>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</si>
  <si>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</si>
  <si>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</si>
  <si>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</si>
  <si>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</si>
  <si>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</si>
  <si>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</si>
  <si>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</si>
  <si>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</si>
  <si>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</si>
  <si>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</si>
  <si>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</si>
  <si>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</si>
  <si>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</si>
  <si>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</si>
  <si>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</si>
  <si>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</si>
  <si>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</si>
  <si>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</si>
  <si>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</si>
  <si>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</si>
  <si>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</si>
  <si>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</si>
  <si>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</si>
  <si>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</si>
  <si>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</si>
  <si>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</si>
  <si>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</si>
  <si>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</si>
  <si>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</si>
  <si>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</si>
  <si>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</si>
  <si>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</si>
  <si>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</si>
  <si>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</si>
  <si>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</si>
  <si>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</si>
  <si>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</si>
  <si>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</si>
  <si>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</si>
  <si>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</si>
  <si>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</si>
  <si>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</si>
  <si>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</si>
  <si>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</si>
  <si>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</si>
  <si>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</si>
  <si>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</si>
  <si>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</si>
  <si>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</si>
  <si>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</si>
  <si>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</si>
  <si>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</si>
  <si>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</si>
  <si>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</si>
  <si>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</si>
  <si>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</si>
  <si>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</si>
  <si>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</si>
  <si>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</si>
  <si>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</si>
  <si>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</si>
  <si>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</si>
  <si>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</si>
  <si>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</si>
  <si>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</si>
  <si>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</si>
  <si>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</si>
  <si>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</si>
  <si>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</si>
  <si>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</si>
  <si>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</si>
  <si>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</si>
  <si>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</si>
  <si>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</si>
  <si>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</si>
  <si>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</si>
  <si>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</si>
  <si>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</si>
  <si>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</si>
  <si>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</si>
  <si>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</si>
  <si>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</si>
  <si>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</si>
  <si>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</si>
  <si>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</si>
  <si>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</si>
  <si>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</si>
  <si>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</si>
  <si>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</si>
  <si>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</si>
  <si>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</si>
  <si>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</si>
  <si>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</si>
  <si>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</si>
  <si>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</si>
  <si>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</si>
  <si>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</si>
  <si>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</si>
  <si>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</si>
  <si>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</si>
  <si>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</si>
  <si>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</si>
  <si>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</si>
  <si>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</si>
  <si>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</si>
  <si>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</si>
  <si>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</si>
  <si>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</si>
  <si>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</si>
  <si>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</si>
  <si>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</si>
  <si>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</si>
  <si>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</si>
  <si>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</si>
  <si>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</si>
  <si>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</si>
  <si>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</si>
  <si>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</si>
  <si>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</si>
  <si>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</si>
  <si>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</si>
  <si>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</si>
  <si>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</si>
  <si>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</si>
  <si>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</si>
  <si>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</si>
  <si>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</si>
  <si>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</si>
  <si>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</si>
  <si>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</si>
  <si>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</si>
  <si>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</si>
  <si>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</si>
  <si>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</si>
  <si>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</si>
  <si>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</si>
  <si>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</si>
  <si>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</si>
  <si>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</si>
  <si>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</si>
  <si>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</si>
  <si>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</si>
  <si>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</si>
  <si>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</si>
  <si>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</si>
  <si>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</si>
  <si>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</si>
  <si>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</si>
  <si>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</si>
  <si>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</si>
  <si>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</si>
  <si>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</si>
  <si>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</si>
  <si>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</si>
  <si>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</si>
  <si>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</si>
  <si>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</si>
  <si>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</si>
  <si>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</si>
  <si>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</si>
  <si>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</si>
  <si>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</si>
  <si>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</si>
  <si>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</si>
  <si>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</si>
  <si>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</si>
  <si>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</si>
  <si>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</si>
  <si>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</si>
  <si>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</si>
  <si>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</si>
  <si>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</si>
  <si>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</si>
  <si>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</si>
  <si>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</si>
  <si>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</si>
  <si>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</si>
  <si>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</si>
  <si>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</si>
  <si>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PELAYA</t>
  </si>
  <si>
    <t>CESAR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</si>
</sst>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PELAYA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20</v>
      </c>
      <c r="C10" s="138" t="s">
        <v>443</v>
      </c>
      <c r="D10" s="138">
        <v>20550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20</v>
      </c>
      <c r="B12" s="140"/>
      <c r="C12" s="139" t="str">
        <f>+C10</f>
        <v>CESAR</v>
      </c>
      <c r="D12" s="141"/>
      <c r="E12" s="139">
        <f>+D10</f>
        <v>20550</v>
      </c>
      <c r="F12" s="141"/>
      <c r="G12" s="139" t="str">
        <f>+A10</f>
        <v>PELAYA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PELAYA</v>
      </c>
      <c r="H17" s="209" t="str">
        <f>+C12</f>
        <v>CESAR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41</v>
      </c>
      <c r="H20" s="4">
        <f>+SUM(H21:H22)</f>
        <v>47514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41</v>
      </c>
      <c r="H21" s="7">
        <v>46087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1427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1.9422074846044527E-2</v>
      </c>
      <c r="H23" s="13">
        <f>+M31</f>
        <v>0.37021833780505436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0.41499999999999998</v>
      </c>
      <c r="H24" s="16">
        <f>+N40</f>
        <v>0.49412293179606198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1.128668171557562E-3</v>
      </c>
      <c r="E30" s="24">
        <v>1.1129660545353367E-3</v>
      </c>
      <c r="F30" s="24">
        <v>0</v>
      </c>
      <c r="G30" s="24">
        <v>0</v>
      </c>
      <c r="H30" s="25">
        <v>0</v>
      </c>
      <c r="I30" s="25">
        <v>0</v>
      </c>
      <c r="J30" s="26">
        <v>1.4698677119059284E-3</v>
      </c>
      <c r="K30" s="26">
        <v>1.4478764478764478E-3</v>
      </c>
      <c r="L30" s="26">
        <v>4.7755491881566379E-4</v>
      </c>
      <c r="M30" s="27">
        <v>1.9422074846044527E-2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0.29810651001726618</v>
      </c>
      <c r="D31" s="29">
        <v>0.30499493046123238</v>
      </c>
      <c r="E31" s="29">
        <v>0.31142436594202899</v>
      </c>
      <c r="F31" s="29">
        <v>0.32761417461509229</v>
      </c>
      <c r="G31" s="29">
        <v>0.32598023761698447</v>
      </c>
      <c r="H31" s="30">
        <v>0.31588245992361452</v>
      </c>
      <c r="I31" s="30">
        <v>0.32875288390842483</v>
      </c>
      <c r="J31" s="31">
        <v>0.32918497637011856</v>
      </c>
      <c r="K31" s="31">
        <v>0.3498584728153275</v>
      </c>
      <c r="L31" s="31">
        <v>0.34903933385173663</v>
      </c>
      <c r="M31" s="32">
        <v>0.37021833780505436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179</v>
      </c>
      <c r="D39" s="39">
        <v>54</v>
      </c>
      <c r="E39" s="40">
        <v>0.3016759776536313</v>
      </c>
      <c r="F39" s="38">
        <v>217</v>
      </c>
      <c r="G39" s="39">
        <v>80</v>
      </c>
      <c r="H39" s="40">
        <v>0.3686635944700461</v>
      </c>
      <c r="I39" s="38">
        <v>220</v>
      </c>
      <c r="J39" s="39">
        <v>89</v>
      </c>
      <c r="K39" s="40">
        <v>0.40454545454545454</v>
      </c>
      <c r="L39" s="41">
        <v>265</v>
      </c>
      <c r="M39" s="42">
        <v>110</v>
      </c>
      <c r="N39" s="43">
        <v>0.41499999999999998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11968</v>
      </c>
      <c r="D40" s="45">
        <v>4687</v>
      </c>
      <c r="E40" s="46">
        <v>0.39162767379679142</v>
      </c>
      <c r="F40" s="44">
        <v>12683</v>
      </c>
      <c r="G40" s="45">
        <v>5084</v>
      </c>
      <c r="H40" s="46">
        <v>0.4008515335488449</v>
      </c>
      <c r="I40" s="44">
        <v>12318</v>
      </c>
      <c r="J40" s="45">
        <v>5648</v>
      </c>
      <c r="K40" s="46">
        <v>0.4585159928559831</v>
      </c>
      <c r="L40" s="47">
        <v>13357</v>
      </c>
      <c r="M40" s="45">
        <v>6600</v>
      </c>
      <c r="N40" s="46">
        <v>0.49412293179606198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3</v>
      </c>
      <c r="K46" s="62">
        <v>3</v>
      </c>
      <c r="L46" s="62">
        <v>1</v>
      </c>
      <c r="M46" s="63">
        <v>41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3</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2</v>
      </c>
      <c r="E48" s="68">
        <f t="shared" si="0"/>
        <v>3</v>
      </c>
      <c r="F48" s="68">
        <f t="shared" si="0"/>
        <v>0</v>
      </c>
      <c r="G48" s="68">
        <f t="shared" si="0"/>
        <v>0</v>
      </c>
      <c r="H48" s="69">
        <f t="shared" si="0"/>
        <v>0</v>
      </c>
      <c r="I48" s="69">
        <f t="shared" si="0"/>
        <v>0</v>
      </c>
      <c r="J48" s="70">
        <f t="shared" si="0"/>
        <v>3</v>
      </c>
      <c r="K48" s="70">
        <f t="shared" si="0"/>
        <v>3</v>
      </c>
      <c r="L48" s="70">
        <f t="shared" si="0"/>
        <v>1</v>
      </c>
      <c r="M48" s="71">
        <f>+SUM(M46:M47)</f>
        <v>41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2</v>
      </c>
      <c r="E53" s="60">
        <v>2</v>
      </c>
      <c r="F53" s="60">
        <v>0</v>
      </c>
      <c r="G53" s="60">
        <v>0</v>
      </c>
      <c r="H53" s="61">
        <v>0</v>
      </c>
      <c r="I53" s="61">
        <v>0</v>
      </c>
      <c r="J53" s="62">
        <v>3</v>
      </c>
      <c r="K53" s="62">
        <v>3</v>
      </c>
      <c r="L53" s="62">
        <v>1</v>
      </c>
      <c r="M53" s="63">
        <v>41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2</v>
      </c>
      <c r="E55" s="68">
        <f t="shared" si="1"/>
        <v>3</v>
      </c>
      <c r="F55" s="68">
        <f t="shared" si="1"/>
        <v>0</v>
      </c>
      <c r="G55" s="68">
        <f t="shared" si="1"/>
        <v>0</v>
      </c>
      <c r="H55" s="69">
        <f t="shared" si="1"/>
        <v>0</v>
      </c>
      <c r="I55" s="69">
        <f t="shared" si="1"/>
        <v>0</v>
      </c>
      <c r="J55" s="70">
        <f t="shared" si="1"/>
        <v>3</v>
      </c>
      <c r="K55" s="70">
        <f t="shared" si="1"/>
        <v>3</v>
      </c>
      <c r="L55" s="70">
        <f t="shared" si="1"/>
        <v>1</v>
      </c>
      <c r="M55" s="71">
        <f t="shared" si="1"/>
        <v>41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1</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1</v>
      </c>
      <c r="F61" s="77">
        <v>0</v>
      </c>
      <c r="G61" s="77">
        <v>0</v>
      </c>
      <c r="H61" s="78">
        <v>0</v>
      </c>
      <c r="I61" s="78">
        <v>0</v>
      </c>
      <c r="J61" s="79">
        <v>3</v>
      </c>
      <c r="K61" s="65">
        <v>3</v>
      </c>
      <c r="L61" s="65">
        <v>1</v>
      </c>
      <c r="M61" s="66">
        <v>41</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2</v>
      </c>
      <c r="E66" s="81">
        <f t="shared" si="2"/>
        <v>3</v>
      </c>
      <c r="F66" s="81">
        <f t="shared" si="2"/>
        <v>0</v>
      </c>
      <c r="G66" s="81">
        <f t="shared" si="2"/>
        <v>0</v>
      </c>
      <c r="H66" s="82">
        <f t="shared" si="2"/>
        <v>0</v>
      </c>
      <c r="I66" s="82">
        <f t="shared" si="2"/>
        <v>0</v>
      </c>
      <c r="J66" s="83">
        <f t="shared" si="2"/>
        <v>3</v>
      </c>
      <c r="K66" s="70">
        <f t="shared" si="2"/>
        <v>3</v>
      </c>
      <c r="L66" s="70">
        <f t="shared" si="2"/>
        <v>1</v>
      </c>
      <c r="M66" s="71">
        <f t="shared" si="2"/>
        <v>41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2</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3</v>
      </c>
      <c r="K75" s="65">
        <v>3</v>
      </c>
      <c r="L75" s="65">
        <v>1</v>
      </c>
      <c r="M75" s="66">
        <v>41</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1</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2</v>
      </c>
      <c r="E80" s="81">
        <f t="shared" si="3"/>
        <v>3</v>
      </c>
      <c r="F80" s="81">
        <f t="shared" si="3"/>
        <v>0</v>
      </c>
      <c r="G80" s="81">
        <f t="shared" si="3"/>
        <v>0</v>
      </c>
      <c r="H80" s="82">
        <f t="shared" si="3"/>
        <v>0</v>
      </c>
      <c r="I80" s="82">
        <f t="shared" si="3"/>
        <v>0</v>
      </c>
      <c r="J80" s="83">
        <f t="shared" si="3"/>
        <v>3</v>
      </c>
      <c r="K80" s="70">
        <f t="shared" si="3"/>
        <v>3</v>
      </c>
      <c r="L80" s="70">
        <f t="shared" si="3"/>
        <v>1</v>
      </c>
      <c r="M80" s="71">
        <f t="shared" si="3"/>
        <v>41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3</v>
      </c>
      <c r="H95" s="65">
        <v>3</v>
      </c>
      <c r="I95" s="65">
        <v>1</v>
      </c>
      <c r="J95" s="66">
        <v>41</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3</v>
      </c>
      <c r="H96" s="70">
        <f t="shared" si="4"/>
        <v>3</v>
      </c>
      <c r="I96" s="70">
        <f t="shared" si="4"/>
        <v>1</v>
      </c>
      <c r="J96" s="71">
        <f t="shared" si="4"/>
        <v>41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3</v>
      </c>
      <c r="F103" s="77">
        <v>0</v>
      </c>
      <c r="G103" s="77">
        <v>0</v>
      </c>
      <c r="H103" s="78">
        <v>0</v>
      </c>
      <c r="I103" s="78">
        <v>0</v>
      </c>
      <c r="J103" s="78">
        <v>3</v>
      </c>
      <c r="K103" s="65">
        <v>3</v>
      </c>
      <c r="L103" s="65">
        <v>1</v>
      </c>
      <c r="M103" s="66">
        <v>41</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2</v>
      </c>
      <c r="E107" s="81">
        <f t="shared" si="5"/>
        <v>3</v>
      </c>
      <c r="F107" s="81">
        <f t="shared" si="5"/>
        <v>0</v>
      </c>
      <c r="G107" s="81">
        <f t="shared" si="5"/>
        <v>0</v>
      </c>
      <c r="H107" s="82">
        <f t="shared" si="5"/>
        <v>0</v>
      </c>
      <c r="I107" s="82">
        <f t="shared" si="5"/>
        <v>0</v>
      </c>
      <c r="J107" s="82">
        <f t="shared" si="5"/>
        <v>3</v>
      </c>
      <c r="K107" s="70">
        <f t="shared" si="5"/>
        <v>3</v>
      </c>
      <c r="L107" s="70">
        <f t="shared" si="5"/>
        <v>1</v>
      </c>
      <c r="M107" s="71">
        <f t="shared" si="5"/>
        <v>41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1</v>
      </c>
      <c r="E113" s="108">
        <v>2</v>
      </c>
      <c r="F113" s="108">
        <v>0</v>
      </c>
      <c r="G113" s="108">
        <v>0</v>
      </c>
      <c r="H113" s="109">
        <v>0</v>
      </c>
      <c r="I113" s="109">
        <v>0</v>
      </c>
      <c r="J113" s="97">
        <v>3</v>
      </c>
      <c r="K113" s="97">
        <v>3</v>
      </c>
      <c r="L113" s="97">
        <v>1</v>
      </c>
      <c r="M113" s="98">
        <v>30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1</v>
      </c>
      <c r="F114" s="77">
        <v>0</v>
      </c>
      <c r="G114" s="77">
        <v>0</v>
      </c>
      <c r="H114" s="78">
        <v>0</v>
      </c>
      <c r="I114" s="78">
        <v>0</v>
      </c>
      <c r="J114" s="78">
        <v>0</v>
      </c>
      <c r="K114" s="65">
        <v>0</v>
      </c>
      <c r="L114" s="65">
        <v>0</v>
      </c>
      <c r="M114" s="66">
        <v>11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2</v>
      </c>
      <c r="E116" s="81">
        <f t="shared" si="6"/>
        <v>3</v>
      </c>
      <c r="F116" s="81">
        <f t="shared" si="6"/>
        <v>0</v>
      </c>
      <c r="G116" s="81">
        <f t="shared" si="6"/>
        <v>0</v>
      </c>
      <c r="H116" s="82">
        <f t="shared" si="6"/>
        <v>0</v>
      </c>
      <c r="I116" s="82">
        <f t="shared" si="6"/>
        <v>0</v>
      </c>
      <c r="J116" s="82">
        <f t="shared" si="6"/>
        <v>3</v>
      </c>
      <c r="K116" s="70">
        <f t="shared" si="6"/>
        <v>3</v>
      </c>
      <c r="L116" s="70">
        <f t="shared" si="6"/>
        <v>1</v>
      </c>
      <c r="M116" s="71">
        <f t="shared" si="6"/>
        <v>41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41</v>
      </c>
      <c r="D122" s="115">
        <v>41</v>
      </c>
      <c r="E122" s="116">
        <f t="shared" ref="E122:E126" si="8">+IF(OR(C122=0,C122="-"),"",(D122/C122))</f>
        <v>1</v>
      </c>
      <c r="F122" s="137"/>
      <c r="G122" s="241" t="s">
        <v>50</v>
      </c>
      <c r="H122" s="243"/>
      <c r="I122" s="117">
        <v>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41</v>
      </c>
      <c r="D127" s="118">
        <f>+SUM(D121:D126)</f>
        <v>41</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41</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41</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1</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1</v>
      </c>
      <c r="F145" s="77">
        <v>0</v>
      </c>
      <c r="G145" s="78">
        <v>0</v>
      </c>
      <c r="H145" s="78">
        <v>0</v>
      </c>
      <c r="I145" s="79">
        <v>0</v>
      </c>
      <c r="J145" s="78">
        <v>0</v>
      </c>
      <c r="K145" s="78">
        <v>0</v>
      </c>
      <c r="L145" s="124">
        <v>1</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3</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4</v>
      </c>
      <c r="F150" s="81">
        <f t="shared" si="12"/>
        <v>3</v>
      </c>
      <c r="G150" s="82">
        <f t="shared" si="12"/>
        <v>0</v>
      </c>
      <c r="H150" s="82">
        <f t="shared" si="12"/>
        <v>0</v>
      </c>
      <c r="I150" s="83">
        <f t="shared" si="12"/>
        <v>1</v>
      </c>
      <c r="J150" s="82">
        <f>+SUM(J144:J149)</f>
        <v>0</v>
      </c>
      <c r="K150" s="82">
        <f t="shared" ref="K150" si="13">+SUM(K144:K149)</f>
        <v>0</v>
      </c>
      <c r="L150" s="127">
        <f>+SUM(L144:L149)</f>
        <v>1</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1213</v>
      </c>
      <c r="C155" s="130">
        <f>+IFERROR((VLOOKUP(A155,Hoja2!$A$2:$I$1444,4,FALSE)),"")</f>
        <v>1213</v>
      </c>
      <c r="D155" s="169" t="str">
        <f>+IFERROR((VLOOKUP(A155,Hoja2!$A$2:$I$1444,5,FALSE)),"")</f>
        <v>UNIVERSIDAD DEL MAGDALENA - UNIMAGDALENA</v>
      </c>
      <c r="E155" s="169"/>
      <c r="F155" s="169"/>
      <c r="G155" s="170"/>
      <c r="H155" s="130" t="str">
        <f>+IFERROR((VLOOKUP(A155,Hoja2!$A$2:$I$1444,6,FALSE)),"")</f>
        <v>Magdalena</v>
      </c>
      <c r="I155" s="130" t="str">
        <f>+IFERROR((VLOOKUP(A155,Hoja2!$A$2:$I$1444,7,FALSE)),"")</f>
        <v>Oficial</v>
      </c>
      <c r="J155" s="249" t="str">
        <f>+IFERROR((VLOOKUP(A155,Hoja2!$A$2:$I$1444,8,FALSE)),"")</f>
        <v>Universidad</v>
      </c>
      <c r="K155" s="250"/>
      <c r="L155" s="131">
        <f>+IFERROR((VLOOKUP(A155,Hoja2!$A$2:$I$1444,9,FALSE)),"")</f>
        <v>41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41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hsZ1MGPntlV3EfOwvNK3E/oNuDDbYxPr1f491mjWw2efpev5g7vmUjqG41vrDz715K0P2UdOzDhd6xDRyTWlrg==" saltValue="9KSt5JvjRlGqSG1oFGtvl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2025-08-07T23:20:17Z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