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CAF170B-432E-485D-B918-F207099A879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<sst xmlns="http://schemas.openxmlformats.org/spreadsheetml/2006/main" count="22315" uniqueCount="444">
  <si>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</si>
  <si>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</si>
  <si>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</si>
  <si>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</si>
  <si>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</si>
  <si>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</si>
  <si>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</si>
  <si>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</si>
  <si>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</si>
  <si>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</si>
  <si>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</si>
  <si>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</si>
  <si>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</si>
  <si>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</si>
  <si>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</si>
  <si>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</si>
  <si>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</si>
  <si>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</si>
  <si>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</si>
  <si>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</si>
  <si>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</si>
  <si>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</si>
  <si>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</si>
  <si>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</si>
  <si>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</si>
  <si>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</si>
  <si>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</si>
  <si>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</si>
  <si>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</si>
  <si>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</si>
  <si>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</si>
  <si>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</si>
  <si>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</si>
  <si>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</si>
  <si>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</si>
  <si>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</si>
  <si>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</si>
  <si>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</si>
  <si>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</si>
  <si>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</si>
  <si>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</si>
  <si>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</si>
  <si>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</si>
  <si>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</si>
  <si>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</si>
  <si>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</si>
  <si>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</si>
  <si>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</si>
  <si>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</si>
  <si>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</si>
  <si>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</si>
  <si>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</si>
  <si>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</si>
  <si>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</si>
  <si>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</si>
  <si>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</si>
  <si>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</si>
  <si>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</si>
  <si>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</si>
  <si>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</si>
  <si>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</si>
  <si>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</si>
  <si>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</si>
  <si>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</si>
  <si>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</si>
  <si>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</si>
  <si>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</si>
  <si>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</si>
  <si>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</si>
  <si>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</si>
  <si>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</si>
  <si>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</si>
  <si>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</si>
  <si>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</si>
  <si>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</si>
  <si>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</si>
  <si>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</si>
  <si>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</si>
  <si>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</si>
  <si>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</si>
  <si>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</si>
  <si>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</si>
  <si>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</si>
  <si>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</si>
  <si>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</si>
  <si>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</si>
  <si>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</si>
  <si>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</si>
  <si>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</si>
  <si>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</si>
  <si>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</si>
  <si>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</si>
  <si>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</si>
  <si>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</si>
  <si>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</si>
  <si>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</si>
  <si>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</si>
  <si>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</si>
  <si>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</si>
  <si>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</si>
  <si>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</si>
  <si>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</si>
  <si>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</si>
  <si>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</si>
  <si>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</si>
  <si>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</si>
  <si>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</si>
  <si>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</si>
  <si>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</si>
  <si>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</si>
  <si>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</si>
  <si>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</si>
  <si>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</si>
  <si>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</si>
  <si>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</si>
  <si>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</si>
  <si>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</si>
  <si>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</si>
  <si>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</si>
  <si>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</si>
  <si>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</si>
  <si>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</si>
  <si>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</si>
  <si>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</si>
  <si>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</si>
  <si>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</si>
  <si>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</si>
  <si>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</si>
  <si>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</si>
  <si>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</si>
  <si>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</si>
  <si>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</si>
  <si>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</si>
  <si>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</si>
  <si>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</si>
  <si>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</si>
  <si>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</si>
  <si>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</si>
  <si>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</si>
  <si>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</si>
  <si>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</si>
  <si>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</si>
  <si>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</si>
  <si>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</si>
  <si>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</si>
  <si>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</si>
  <si>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</si>
  <si>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</si>
  <si>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</si>
  <si>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</si>
  <si>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</si>
  <si>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</si>
  <si>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</si>
  <si>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</si>
  <si>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</si>
  <si>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</si>
  <si>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</si>
  <si>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</si>
  <si>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</si>
  <si>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</si>
  <si>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</si>
  <si>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</si>
  <si>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</si>
  <si>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</si>
  <si>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</si>
  <si>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</si>
  <si>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</si>
  <si>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</si>
  <si>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</si>
  <si>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</si>
  <si>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</si>
  <si>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</si>
  <si>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</si>
  <si>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</si>
  <si>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</si>
  <si>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</si>
  <si>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</si>
  <si>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</si>
  <si>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</si>
  <si>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</si>
  <si>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</si>
  <si>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</si>
  <si>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</si>
  <si>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</si>
  <si>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</si>
  <si>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</si>
  <si>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</si>
  <si>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</si>
  <si>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</si>
  <si>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</si>
  <si>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</si>
  <si>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</si>
  <si>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</si>
  <si>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</si>
  <si>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</si>
  <si>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</si>
  <si>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</si>
  <si>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</si>
  <si>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</si>
  <si>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</si>
  <si>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</si>
  <si>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</si>
  <si>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</si>
  <si>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</si>
  <si>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</si>
  <si>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</si>
  <si>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</si>
  <si>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</si>
  <si>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</si>
  <si>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</si>
  <si>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</si>
  <si>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</si>
  <si>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</si>
  <si>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</si>
  <si>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</si>
  <si>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</si>
  <si>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</si>
  <si>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</si>
  <si>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</si>
  <si>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</si>
  <si>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</si>
  <si>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</si>
  <si>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</si>
  <si>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</si>
  <si>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</si>
  <si>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</si>
  <si>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</si>
  <si>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</si>
  <si>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</si>
  <si>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</si>
  <si>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</si>
  <si>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</si>
  <si>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</si>
  <si>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</si>
  <si>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</si>
  <si>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</si>
  <si>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</si>
  <si>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</si>
  <si>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</si>
  <si>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</si>
  <si>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</si>
  <si>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</si>
  <si>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</si>
  <si>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</si>
  <si>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</si>
  <si>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</si>
  <si>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</si>
  <si>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</si>
  <si>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</si>
  <si>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</si>
  <si>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</si>
  <si>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</si>
  <si>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</si>
  <si>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</si>
  <si>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</si>
  <si>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</si>
  <si>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</si>
  <si>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</si>
  <si>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</si>
  <si>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</si>
  <si>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</si>
  <si>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</si>
  <si>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</si>
  <si>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</si>
  <si>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</si>
  <si>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</si>
  <si>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</si>
  <si>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</si>
  <si>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</si>
  <si>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</si>
  <si>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</si>
  <si>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</si>
  <si>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</si>
  <si>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</si>
  <si>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</si>
  <si>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</si>
  <si>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</si>
  <si>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</si>
  <si>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</si>
  <si>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</si>
  <si>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</si>
  <si>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</si>
  <si>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</si>
  <si>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</si>
  <si>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</si>
  <si>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</si>
  <si>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</si>
  <si>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</si>
  <si>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</si>
  <si>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</si>
  <si>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</si>
  <si>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</si>
  <si>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</si>
  <si>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</si>
  <si>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</si>
  <si>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</si>
  <si>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</si>
  <si>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</si>
  <si>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</si>
  <si>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</si>
  <si>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</si>
  <si>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</si>
  <si>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</si>
  <si>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</si>
  <si>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</si>
  <si>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</si>
  <si>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</si>
  <si>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</si>
  <si>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</si>
  <si>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</si>
  <si>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</si>
  <si>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</si>
  <si>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</si>
  <si>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</si>
  <si>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</si>
  <si>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</si>
  <si>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</si>
  <si>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</si>
  <si>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</si>
  <si>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</si>
  <si>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</si>
  <si>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</si>
  <si>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</si>
  <si>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</si>
  <si>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</si>
  <si>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</si>
  <si>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</si>
  <si>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</si>
  <si>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</si>
  <si>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</si>
  <si>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</si>
  <si>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</si>
  <si>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</si>
  <si>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</si>
  <si>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</si>
  <si>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</si>
  <si>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</si>
  <si>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</si>
  <si>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</si>
  <si>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</si>
  <si>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</si>
  <si>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</si>
  <si>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</si>
  <si>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</si>
  <si>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</si>
  <si>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</si>
  <si>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</si>
  <si>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</si>
  <si>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</si>
  <si>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</si>
  <si>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</si>
  <si>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</si>
  <si>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</si>
  <si>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</si>
  <si>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</si>
  <si>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</si>
  <si>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</si>
  <si>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</si>
  <si>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</si>
  <si>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</si>
  <si>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</si>
  <si>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</si>
  <si>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</si>
  <si>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</si>
  <si>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</si>
  <si>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</si>
  <si>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</si>
  <si>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</si>
  <si>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</si>
  <si>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</si>
  <si>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</si>
  <si>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</si>
  <si>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</si>
  <si>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</si>
  <si>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</si>
  <si>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</si>
  <si>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</si>
  <si>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</si>
  <si>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</si>
  <si>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</si>
  <si>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</si>
  <si>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</si>
  <si>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</si>
  <si>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</si>
  <si>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</si>
  <si>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</si>
  <si>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</si>
  <si>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</si>
  <si>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</si>
  <si>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</si>
  <si>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</si>
  <si>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</si>
  <si>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</si>
  <si>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</si>
  <si>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</si>
  <si>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</si>
  <si>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</si>
  <si>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</si>
  <si>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</si>
  <si>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</si>
  <si>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</si>
  <si>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</si>
  <si>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</si>
  <si>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</si>
  <si>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</si>
  <si>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</si>
  <si>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</si>
  <si>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</si>
  <si>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</si>
  <si>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</si>
  <si>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</si>
  <si>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</si>
  <si>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</si>
  <si>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</si>
  <si>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</si>
  <si>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</si>
  <si>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</si>
  <si>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</si>
  <si>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</si>
  <si>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</si>
  <si>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</si>
  <si>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</si>
  <si>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</si>
  <si>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</si>
  <si>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</si>
  <si>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</si>
  <si>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</si>
  <si>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</si>
  <si>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</si>
  <si>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</si>
  <si>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</si>
  <si>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</si>
  <si>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</si>
  <si>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</si>
  <si>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</si>
  <si>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</si>
  <si>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</si>
  <si>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</si>
  <si>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</si>
  <si>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</si>
  <si>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</si>
  <si>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</si>
  <si>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PAMPLONA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</si>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</sst>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PAMPLONA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54518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54518</v>
      </c>
      <c r="F12" s="141"/>
      <c r="G12" s="139" t="str">
        <f>+A10</f>
        <v>PAMPLONA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PAMPLONA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15887</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15491</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396</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2.961384056585739</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0.80100000000000005</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2.1070088845014809</v>
      </c>
      <c r="D30" s="24">
        <v>2.3127374525094981</v>
      </c>
      <c r="E30" s="24">
        <v>2.7028112449799195</v>
      </c>
      <c r="F30" s="24">
        <v>2.9132273001811959</v>
      </c>
      <c r="G30" s="24">
        <v>2.9184624344787422</v>
      </c>
      <c r="H30" s="25">
        <v>2.8627599243856334</v>
      </c>
      <c r="I30" s="25">
        <v>2.9420669033825453</v>
      </c>
      <c r="J30" s="26">
        <v>3.0216700915374557</v>
      </c>
      <c r="K30" s="26">
        <v>2.8868880135059087</v>
      </c>
      <c r="L30" s="26">
        <v>2.9123769871309615</v>
      </c>
      <c r="M30" s="27">
        <v>2.961384056585739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437</v>
      </c>
      <c r="D39" s="39">
        <v>321</v>
      </c>
      <c r="E39" s="40">
        <v>0.73455377574370706</v>
      </c>
      <c r="F39" s="38">
        <v>557</v>
      </c>
      <c r="G39" s="39">
        <v>381</v>
      </c>
      <c r="H39" s="40">
        <v>0.6840215439856373</v>
      </c>
      <c r="I39" s="38">
        <v>478</v>
      </c>
      <c r="J39" s="39">
        <v>347</v>
      </c>
      <c r="K39" s="40">
        <v>0.72594142259414229</v>
      </c>
      <c r="L39" s="41">
        <v>523</v>
      </c>
      <c r="M39" s="42">
        <v>419</v>
      </c>
      <c r="N39" s="43">
        <v>0.80100000000000005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11361</v>
      </c>
      <c r="D46" s="60">
        <v>11859</v>
      </c>
      <c r="E46" s="60">
        <v>13870</v>
      </c>
      <c r="F46" s="60">
        <v>14923</v>
      </c>
      <c r="G46" s="60">
        <v>15441</v>
      </c>
      <c r="H46" s="61">
        <v>15504</v>
      </c>
      <c r="I46" s="61">
        <v>16057</v>
      </c>
      <c r="J46" s="62">
        <v>16704</v>
      </c>
      <c r="K46" s="62">
        <v>15755</v>
      </c>
      <c r="L46" s="62">
        <v>15797</v>
      </c>
      <c r="M46" s="63">
        <v>15887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1</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11361</v>
      </c>
      <c r="D48" s="68">
        <f t="shared" ref="D48:L48" si="0">+SUM(D46:D47)</f>
        <v>11859</v>
      </c>
      <c r="E48" s="68">
        <f t="shared" si="0"/>
        <v>13870</v>
      </c>
      <c r="F48" s="68">
        <f t="shared" si="0"/>
        <v>14923</v>
      </c>
      <c r="G48" s="68">
        <f t="shared" si="0"/>
        <v>15441</v>
      </c>
      <c r="H48" s="69">
        <f t="shared" si="0"/>
        <v>15504</v>
      </c>
      <c r="I48" s="69">
        <f t="shared" si="0"/>
        <v>16057</v>
      </c>
      <c r="J48" s="70">
        <f t="shared" si="0"/>
        <v>16705</v>
      </c>
      <c r="K48" s="70">
        <f t="shared" si="0"/>
        <v>15755</v>
      </c>
      <c r="L48" s="70">
        <f t="shared" si="0"/>
        <v>15797</v>
      </c>
      <c r="M48" s="71">
        <f>+SUM(M46:M47)</f>
        <v>15887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10672</v>
      </c>
      <c r="D53" s="60">
        <v>11566</v>
      </c>
      <c r="E53" s="60">
        <v>13460</v>
      </c>
      <c r="F53" s="60">
        <v>14470</v>
      </c>
      <c r="G53" s="60">
        <v>15033</v>
      </c>
      <c r="H53" s="61">
        <v>15144</v>
      </c>
      <c r="I53" s="61">
        <v>15743</v>
      </c>
      <c r="J53" s="62">
        <v>16175</v>
      </c>
      <c r="K53" s="62">
        <v>15390</v>
      </c>
      <c r="L53" s="62">
        <v>15389</v>
      </c>
      <c r="M53" s="63">
        <v>15491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689</v>
      </c>
      <c r="D54" s="45">
        <v>293</v>
      </c>
      <c r="E54" s="45">
        <v>410</v>
      </c>
      <c r="F54" s="45">
        <v>453</v>
      </c>
      <c r="G54" s="45">
        <v>408</v>
      </c>
      <c r="H54" s="64">
        <v>360</v>
      </c>
      <c r="I54" s="64">
        <v>314</v>
      </c>
      <c r="J54" s="65">
        <v>530</v>
      </c>
      <c r="K54" s="65">
        <v>365</v>
      </c>
      <c r="L54" s="65">
        <v>408</v>
      </c>
      <c r="M54" s="66">
        <v>396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11361</v>
      </c>
      <c r="D55" s="68">
        <f t="shared" ref="D55:M55" si="1">+SUM(D53:D54)</f>
        <v>11859</v>
      </c>
      <c r="E55" s="68">
        <f t="shared" si="1"/>
        <v>13870</v>
      </c>
      <c r="F55" s="68">
        <f t="shared" si="1"/>
        <v>14923</v>
      </c>
      <c r="G55" s="68">
        <f t="shared" si="1"/>
        <v>15441</v>
      </c>
      <c r="H55" s="69">
        <f t="shared" si="1"/>
        <v>15504</v>
      </c>
      <c r="I55" s="69">
        <f t="shared" si="1"/>
        <v>16057</v>
      </c>
      <c r="J55" s="70">
        <f t="shared" si="1"/>
        <v>16705</v>
      </c>
      <c r="K55" s="70">
        <f t="shared" si="1"/>
        <v>15755</v>
      </c>
      <c r="L55" s="70">
        <f t="shared" si="1"/>
        <v>15797</v>
      </c>
      <c r="M55" s="71">
        <f t="shared" si="1"/>
        <v>15887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78</v>
      </c>
      <c r="F60" s="73">
        <v>112</v>
      </c>
      <c r="G60" s="73">
        <v>115</v>
      </c>
      <c r="H60" s="74">
        <v>145</v>
      </c>
      <c r="I60" s="74">
        <v>188</v>
      </c>
      <c r="J60" s="75">
        <v>213</v>
      </c>
      <c r="K60" s="62">
        <v>176</v>
      </c>
      <c r="L60" s="62">
        <v>74</v>
      </c>
      <c r="M60" s="63">
        <v>29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1083</v>
      </c>
      <c r="D61" s="77">
        <v>585</v>
      </c>
      <c r="E61" s="77">
        <v>550</v>
      </c>
      <c r="F61" s="77">
        <v>630</v>
      </c>
      <c r="G61" s="77">
        <v>792</v>
      </c>
      <c r="H61" s="78">
        <v>890</v>
      </c>
      <c r="I61" s="78">
        <v>1132</v>
      </c>
      <c r="J61" s="79">
        <v>1254</v>
      </c>
      <c r="K61" s="65">
        <v>1252</v>
      </c>
      <c r="L61" s="65">
        <v>1246</v>
      </c>
      <c r="M61" s="66">
        <v>1261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9589</v>
      </c>
      <c r="D62" s="77">
        <v>10981</v>
      </c>
      <c r="E62" s="77">
        <v>12832</v>
      </c>
      <c r="F62" s="77">
        <v>13728</v>
      </c>
      <c r="G62" s="77">
        <v>14126</v>
      </c>
      <c r="H62" s="78">
        <v>14109</v>
      </c>
      <c r="I62" s="78">
        <v>14423</v>
      </c>
      <c r="J62" s="79">
        <v>14708</v>
      </c>
      <c r="K62" s="65">
        <v>13962</v>
      </c>
      <c r="L62" s="65">
        <v>14069</v>
      </c>
      <c r="M62" s="66">
        <v>14201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322</v>
      </c>
      <c r="D63" s="77">
        <v>96</v>
      </c>
      <c r="E63" s="77">
        <v>110</v>
      </c>
      <c r="F63" s="77">
        <v>126</v>
      </c>
      <c r="G63" s="77">
        <v>132</v>
      </c>
      <c r="H63" s="78">
        <v>122</v>
      </c>
      <c r="I63" s="78">
        <v>116</v>
      </c>
      <c r="J63" s="79">
        <v>193</v>
      </c>
      <c r="K63" s="65">
        <v>61</v>
      </c>
      <c r="L63" s="65">
        <v>119</v>
      </c>
      <c r="M63" s="66">
        <v>136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367</v>
      </c>
      <c r="D64" s="77">
        <v>197</v>
      </c>
      <c r="E64" s="77">
        <v>300</v>
      </c>
      <c r="F64" s="77">
        <v>327</v>
      </c>
      <c r="G64" s="77">
        <v>276</v>
      </c>
      <c r="H64" s="78">
        <v>230</v>
      </c>
      <c r="I64" s="78">
        <v>184</v>
      </c>
      <c r="J64" s="79">
        <v>302</v>
      </c>
      <c r="K64" s="65">
        <v>275</v>
      </c>
      <c r="L64" s="65">
        <v>247</v>
      </c>
      <c r="M64" s="66">
        <v>221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8</v>
      </c>
      <c r="I65" s="78">
        <v>14</v>
      </c>
      <c r="J65" s="79">
        <v>35</v>
      </c>
      <c r="K65" s="65">
        <v>29</v>
      </c>
      <c r="L65" s="65">
        <v>42</v>
      </c>
      <c r="M65" s="66">
        <v>39</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11361</v>
      </c>
      <c r="D66" s="81">
        <f t="shared" ref="D66:M66" si="2">+SUM(D60:D65)</f>
        <v>11859</v>
      </c>
      <c r="E66" s="81">
        <f t="shared" si="2"/>
        <v>13870</v>
      </c>
      <c r="F66" s="81">
        <f t="shared" si="2"/>
        <v>14923</v>
      </c>
      <c r="G66" s="81">
        <f t="shared" si="2"/>
        <v>15441</v>
      </c>
      <c r="H66" s="82">
        <f t="shared" si="2"/>
        <v>15504</v>
      </c>
      <c r="I66" s="82">
        <f t="shared" si="2"/>
        <v>16057</v>
      </c>
      <c r="J66" s="83">
        <f t="shared" si="2"/>
        <v>16705</v>
      </c>
      <c r="K66" s="70">
        <f t="shared" si="2"/>
        <v>15755</v>
      </c>
      <c r="L66" s="70">
        <f t="shared" si="2"/>
        <v>15797</v>
      </c>
      <c r="M66" s="71">
        <f t="shared" si="2"/>
        <v>15887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657</v>
      </c>
      <c r="D71" s="73">
        <v>755</v>
      </c>
      <c r="E71" s="73">
        <v>925</v>
      </c>
      <c r="F71" s="73">
        <v>1094</v>
      </c>
      <c r="G71" s="73">
        <v>1168</v>
      </c>
      <c r="H71" s="74">
        <v>1194</v>
      </c>
      <c r="I71" s="74">
        <v>1269</v>
      </c>
      <c r="J71" s="75">
        <v>1282</v>
      </c>
      <c r="K71" s="62">
        <v>1214</v>
      </c>
      <c r="L71" s="62">
        <v>1150</v>
      </c>
      <c r="M71" s="63">
        <v>1171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366</v>
      </c>
      <c r="D72" s="77">
        <v>385</v>
      </c>
      <c r="E72" s="77">
        <v>469</v>
      </c>
      <c r="F72" s="77">
        <v>517</v>
      </c>
      <c r="G72" s="77">
        <v>533</v>
      </c>
      <c r="H72" s="78">
        <v>543</v>
      </c>
      <c r="I72" s="78">
        <v>602</v>
      </c>
      <c r="J72" s="79">
        <v>626</v>
      </c>
      <c r="K72" s="65">
        <v>610</v>
      </c>
      <c r="L72" s="65">
        <v>581</v>
      </c>
      <c r="M72" s="66">
        <v>554</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1938</v>
      </c>
      <c r="D73" s="77">
        <v>1670</v>
      </c>
      <c r="E73" s="77">
        <v>2025</v>
      </c>
      <c r="F73" s="77">
        <v>2152</v>
      </c>
      <c r="G73" s="77">
        <v>2155</v>
      </c>
      <c r="H73" s="78">
        <v>2048</v>
      </c>
      <c r="I73" s="78">
        <v>2052</v>
      </c>
      <c r="J73" s="79">
        <v>2092</v>
      </c>
      <c r="K73" s="65">
        <v>1783</v>
      </c>
      <c r="L73" s="65">
        <v>1911</v>
      </c>
      <c r="M73" s="66">
        <v>2068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1545</v>
      </c>
      <c r="D74" s="77">
        <v>1753</v>
      </c>
      <c r="E74" s="77">
        <v>2022</v>
      </c>
      <c r="F74" s="77">
        <v>2327</v>
      </c>
      <c r="G74" s="77">
        <v>2577</v>
      </c>
      <c r="H74" s="78">
        <v>2687</v>
      </c>
      <c r="I74" s="78">
        <v>2852</v>
      </c>
      <c r="J74" s="79">
        <v>2916</v>
      </c>
      <c r="K74" s="65">
        <v>2885</v>
      </c>
      <c r="L74" s="65">
        <v>2827</v>
      </c>
      <c r="M74" s="66">
        <v>2965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1423</v>
      </c>
      <c r="D75" s="77">
        <v>1596</v>
      </c>
      <c r="E75" s="77">
        <v>1925</v>
      </c>
      <c r="F75" s="77">
        <v>2113</v>
      </c>
      <c r="G75" s="77">
        <v>2140</v>
      </c>
      <c r="H75" s="78">
        <v>2223</v>
      </c>
      <c r="I75" s="78">
        <v>2271</v>
      </c>
      <c r="J75" s="79">
        <v>2314</v>
      </c>
      <c r="K75" s="65">
        <v>2131</v>
      </c>
      <c r="L75" s="65">
        <v>2070</v>
      </c>
      <c r="M75" s="66">
        <v>1496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1325</v>
      </c>
      <c r="D76" s="77">
        <v>1099</v>
      </c>
      <c r="E76" s="77">
        <v>1287</v>
      </c>
      <c r="F76" s="77">
        <v>1399</v>
      </c>
      <c r="G76" s="77">
        <v>1467</v>
      </c>
      <c r="H76" s="78">
        <v>1530</v>
      </c>
      <c r="I76" s="78">
        <v>1638</v>
      </c>
      <c r="J76" s="79">
        <v>1841</v>
      </c>
      <c r="K76" s="65">
        <v>1734</v>
      </c>
      <c r="L76" s="65">
        <v>1642</v>
      </c>
      <c r="M76" s="66">
        <v>1054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3625</v>
      </c>
      <c r="D77" s="77">
        <v>4090</v>
      </c>
      <c r="E77" s="77">
        <v>4584</v>
      </c>
      <c r="F77" s="77">
        <v>4734</v>
      </c>
      <c r="G77" s="77">
        <v>4751</v>
      </c>
      <c r="H77" s="78">
        <v>4582</v>
      </c>
      <c r="I77" s="78">
        <v>4624</v>
      </c>
      <c r="J77" s="79">
        <v>4786</v>
      </c>
      <c r="K77" s="65">
        <v>4383</v>
      </c>
      <c r="L77" s="65">
        <v>4381</v>
      </c>
      <c r="M77" s="66">
        <v>3828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482</v>
      </c>
      <c r="D78" s="77">
        <v>511</v>
      </c>
      <c r="E78" s="77">
        <v>633</v>
      </c>
      <c r="F78" s="77">
        <v>587</v>
      </c>
      <c r="G78" s="77">
        <v>650</v>
      </c>
      <c r="H78" s="78">
        <v>697</v>
      </c>
      <c r="I78" s="78">
        <v>749</v>
      </c>
      <c r="J78" s="79">
        <v>803</v>
      </c>
      <c r="K78" s="65">
        <v>850</v>
      </c>
      <c r="L78" s="65">
        <v>906</v>
      </c>
      <c r="M78" s="66">
        <v>567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45</v>
      </c>
      <c r="K79" s="90">
        <v>165</v>
      </c>
      <c r="L79" s="90">
        <v>329</v>
      </c>
      <c r="M79" s="91">
        <v>2184</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11361</v>
      </c>
      <c r="D80" s="81">
        <f t="shared" ref="D80:M80" si="3">+SUM(D71:D79)</f>
        <v>11859</v>
      </c>
      <c r="E80" s="81">
        <f t="shared" si="3"/>
        <v>13870</v>
      </c>
      <c r="F80" s="81">
        <f t="shared" si="3"/>
        <v>14923</v>
      </c>
      <c r="G80" s="81">
        <f t="shared" si="3"/>
        <v>15441</v>
      </c>
      <c r="H80" s="82">
        <f t="shared" si="3"/>
        <v>15504</v>
      </c>
      <c r="I80" s="82">
        <f t="shared" si="3"/>
        <v>16057</v>
      </c>
      <c r="J80" s="83">
        <f t="shared" si="3"/>
        <v>16705</v>
      </c>
      <c r="K80" s="70">
        <f t="shared" si="3"/>
        <v>15755</v>
      </c>
      <c r="L80" s="70">
        <f t="shared" si="3"/>
        <v>15797</v>
      </c>
      <c r="M80" s="71">
        <f t="shared" si="3"/>
        <v>15887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2044</v>
      </c>
      <c r="F86" s="79">
        <v>2049</v>
      </c>
      <c r="G86" s="79">
        <v>2079</v>
      </c>
      <c r="H86" s="65">
        <v>1773</v>
      </c>
      <c r="I86" s="65">
        <v>1936</v>
      </c>
      <c r="J86" s="66">
        <v>2095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663</v>
      </c>
      <c r="F87" s="79">
        <v>752</v>
      </c>
      <c r="G87" s="79">
        <v>804</v>
      </c>
      <c r="H87" s="65">
        <v>772</v>
      </c>
      <c r="I87" s="65">
        <v>756</v>
      </c>
      <c r="J87" s="66">
        <v>722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1672</v>
      </c>
      <c r="F88" s="79">
        <v>1768</v>
      </c>
      <c r="G88" s="79">
        <v>1854</v>
      </c>
      <c r="H88" s="65">
        <v>1755</v>
      </c>
      <c r="I88" s="65">
        <v>1639</v>
      </c>
      <c r="J88" s="66">
        <v>1465</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1508</v>
      </c>
      <c r="F89" s="79">
        <v>1504</v>
      </c>
      <c r="G89" s="79">
        <v>1587</v>
      </c>
      <c r="H89" s="65">
        <v>1498</v>
      </c>
      <c r="I89" s="65">
        <v>1559</v>
      </c>
      <c r="J89" s="66">
        <v>1657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697</v>
      </c>
      <c r="F90" s="79">
        <v>749</v>
      </c>
      <c r="G90" s="79">
        <v>803</v>
      </c>
      <c r="H90" s="65">
        <v>850</v>
      </c>
      <c r="I90" s="65">
        <v>906</v>
      </c>
      <c r="J90" s="66">
        <v>859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249</v>
      </c>
      <c r="F91" s="79">
        <v>293</v>
      </c>
      <c r="G91" s="79">
        <v>118</v>
      </c>
      <c r="H91" s="65">
        <v>131</v>
      </c>
      <c r="I91" s="65">
        <v>192</v>
      </c>
      <c r="J91" s="66">
        <v>205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4756</v>
      </c>
      <c r="F92" s="79">
        <v>4794</v>
      </c>
      <c r="G92" s="79">
        <v>5211</v>
      </c>
      <c r="H92" s="65">
        <v>4751</v>
      </c>
      <c r="I92" s="65">
        <v>4601</v>
      </c>
      <c r="J92" s="66">
        <v>4426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1194</v>
      </c>
      <c r="F93" s="79">
        <v>1271</v>
      </c>
      <c r="G93" s="79">
        <v>1278</v>
      </c>
      <c r="H93" s="65">
        <v>1263</v>
      </c>
      <c r="I93" s="65">
        <v>1273</v>
      </c>
      <c r="J93" s="66">
        <v>1297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2719</v>
      </c>
      <c r="F94" s="79">
        <v>2873</v>
      </c>
      <c r="G94" s="79">
        <v>2968</v>
      </c>
      <c r="H94" s="65">
        <v>2960</v>
      </c>
      <c r="I94" s="65">
        <v>2894</v>
      </c>
      <c r="J94" s="66">
        <v>3067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v>
      </c>
      <c r="F95" s="79">
        <v>4</v>
      </c>
      <c r="G95" s="79">
        <v>3</v>
      </c>
      <c r="H95" s="65">
        <v>2</v>
      </c>
      <c r="I95" s="65">
        <v>41</v>
      </c>
      <c r="J95" s="66">
        <v>94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15504</v>
      </c>
      <c r="F96" s="83">
        <f t="shared" si="4"/>
        <v>16057</v>
      </c>
      <c r="G96" s="83">
        <f t="shared" si="4"/>
        <v>16705</v>
      </c>
      <c r="H96" s="70">
        <f t="shared" si="4"/>
        <v>15755</v>
      </c>
      <c r="I96" s="70">
        <f t="shared" si="4"/>
        <v>15797</v>
      </c>
      <c r="J96" s="71">
        <f t="shared" si="4"/>
        <v>15887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10378</v>
      </c>
      <c r="D102" s="102">
        <v>11461</v>
      </c>
      <c r="E102" s="102">
        <v>13249</v>
      </c>
      <c r="F102" s="102">
        <v>14319</v>
      </c>
      <c r="G102" s="102">
        <v>14864</v>
      </c>
      <c r="H102" s="103">
        <v>14911</v>
      </c>
      <c r="I102" s="103">
        <v>15290</v>
      </c>
      <c r="J102" s="103">
        <v>15599</v>
      </c>
      <c r="K102" s="97">
        <v>14595</v>
      </c>
      <c r="L102" s="97">
        <v>14363</v>
      </c>
      <c r="M102" s="98">
        <v>14303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820</v>
      </c>
      <c r="D103" s="77">
        <v>313</v>
      </c>
      <c r="E103" s="77">
        <v>464</v>
      </c>
      <c r="F103" s="77">
        <v>408</v>
      </c>
      <c r="G103" s="77">
        <v>372</v>
      </c>
      <c r="H103" s="78">
        <v>308</v>
      </c>
      <c r="I103" s="78">
        <v>311</v>
      </c>
      <c r="J103" s="78">
        <v>479</v>
      </c>
      <c r="K103" s="65">
        <v>288</v>
      </c>
      <c r="L103" s="65">
        <v>266</v>
      </c>
      <c r="M103" s="66">
        <v>298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163</v>
      </c>
      <c r="D104" s="77">
        <v>85</v>
      </c>
      <c r="E104" s="77">
        <v>157</v>
      </c>
      <c r="F104" s="77">
        <v>196</v>
      </c>
      <c r="G104" s="77">
        <v>205</v>
      </c>
      <c r="H104" s="78">
        <v>285</v>
      </c>
      <c r="I104" s="78">
        <v>456</v>
      </c>
      <c r="J104" s="78">
        <v>627</v>
      </c>
      <c r="K104" s="65">
        <v>872</v>
      </c>
      <c r="L104" s="65">
        <v>1168</v>
      </c>
      <c r="M104" s="66">
        <v>1286</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11361</v>
      </c>
      <c r="D107" s="81">
        <f t="shared" ref="D107:M107" si="5">+SUM(D102:D106)</f>
        <v>11859</v>
      </c>
      <c r="E107" s="81">
        <f t="shared" si="5"/>
        <v>13870</v>
      </c>
      <c r="F107" s="81">
        <f t="shared" si="5"/>
        <v>14923</v>
      </c>
      <c r="G107" s="81">
        <f t="shared" si="5"/>
        <v>15441</v>
      </c>
      <c r="H107" s="82">
        <f t="shared" si="5"/>
        <v>15504</v>
      </c>
      <c r="I107" s="82">
        <f t="shared" si="5"/>
        <v>16057</v>
      </c>
      <c r="J107" s="82">
        <f t="shared" si="5"/>
        <v>16705</v>
      </c>
      <c r="K107" s="70">
        <f t="shared" si="5"/>
        <v>15755</v>
      </c>
      <c r="L107" s="70">
        <f t="shared" si="5"/>
        <v>15797</v>
      </c>
      <c r="M107" s="71">
        <f t="shared" si="5"/>
        <v>15887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5583</v>
      </c>
      <c r="D113" s="108">
        <v>6010</v>
      </c>
      <c r="E113" s="108">
        <v>7004</v>
      </c>
      <c r="F113" s="108">
        <v>7468</v>
      </c>
      <c r="G113" s="108">
        <v>7608</v>
      </c>
      <c r="H113" s="109">
        <v>7491</v>
      </c>
      <c r="I113" s="109">
        <v>7753</v>
      </c>
      <c r="J113" s="97">
        <v>7908</v>
      </c>
      <c r="K113" s="97">
        <v>7394</v>
      </c>
      <c r="L113" s="97">
        <v>7435</v>
      </c>
      <c r="M113" s="98">
        <v>7451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5778</v>
      </c>
      <c r="D114" s="77">
        <v>5849</v>
      </c>
      <c r="E114" s="77">
        <v>6866</v>
      </c>
      <c r="F114" s="77">
        <v>7455</v>
      </c>
      <c r="G114" s="77">
        <v>7833</v>
      </c>
      <c r="H114" s="78">
        <v>8013</v>
      </c>
      <c r="I114" s="78">
        <v>8304</v>
      </c>
      <c r="J114" s="78">
        <v>8797</v>
      </c>
      <c r="K114" s="65">
        <v>8361</v>
      </c>
      <c r="L114" s="65">
        <v>8362</v>
      </c>
      <c r="M114" s="66">
        <v>8436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11361</v>
      </c>
      <c r="D116" s="81">
        <f t="shared" si="6"/>
        <v>11859</v>
      </c>
      <c r="E116" s="81">
        <f t="shared" si="6"/>
        <v>13870</v>
      </c>
      <c r="F116" s="81">
        <f t="shared" si="6"/>
        <v>14923</v>
      </c>
      <c r="G116" s="81">
        <f t="shared" si="6"/>
        <v>15441</v>
      </c>
      <c r="H116" s="82">
        <f t="shared" si="6"/>
        <v>15504</v>
      </c>
      <c r="I116" s="82">
        <f t="shared" si="6"/>
        <v>16057</v>
      </c>
      <c r="J116" s="82">
        <f t="shared" si="6"/>
        <v>16705</v>
      </c>
      <c r="K116" s="70">
        <f t="shared" si="6"/>
        <v>15755</v>
      </c>
      <c r="L116" s="70">
        <f t="shared" si="6"/>
        <v>15797</v>
      </c>
      <c r="M116" s="71">
        <f t="shared" si="6"/>
        <v>15887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29</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1261</v>
      </c>
      <c r="D122" s="115">
        <v>152</v>
      </c>
      <c r="E122" s="116">
        <f t="shared" ref="E122:E126" si="8">+IF(OR(C122=0,C122="-"),"",(D122/C122))</f>
        <v>0.12053925455987312</v>
      </c>
      <c r="F122" s="137"/>
      <c r="G122" s="241" t="s">
        <v>50</v>
      </c>
      <c r="H122" s="243"/>
      <c r="I122" s="117">
        <v>31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14201</v>
      </c>
      <c r="D123" s="115">
        <v>14201</v>
      </c>
      <c r="E123" s="116">
        <f t="shared" si="8"/>
        <v>1</v>
      </c>
      <c r="F123" s="137"/>
      <c r="G123" s="241" t="s">
        <v>51</v>
      </c>
      <c r="H123" s="243"/>
      <c r="I123" s="117">
        <v>81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136</v>
      </c>
      <c r="D124" s="115">
        <v>136</v>
      </c>
      <c r="E124" s="116">
        <f t="shared" si="8"/>
        <v>1</v>
      </c>
      <c r="F124" s="137"/>
      <c r="G124" s="241" t="s">
        <v>52</v>
      </c>
      <c r="H124" s="243"/>
      <c r="I124" s="117">
        <v>16</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221</v>
      </c>
      <c r="D125" s="115">
        <v>221</v>
      </c>
      <c r="E125" s="116">
        <f t="shared" si="8"/>
        <v>1</v>
      </c>
      <c r="F125" s="137"/>
      <c r="G125" s="241" t="s">
        <v>53</v>
      </c>
      <c r="H125" s="243"/>
      <c r="I125" s="117">
        <v>24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39</v>
      </c>
      <c r="D126" s="115">
        <v>39</v>
      </c>
      <c r="E126" s="116">
        <f t="shared" si="8"/>
        <v>1</v>
      </c>
      <c r="F126" s="137"/>
      <c r="G126" s="241" t="s">
        <v>54</v>
      </c>
      <c r="H126" s="243"/>
      <c r="I126" s="117">
        <v>2</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15887</v>
      </c>
      <c r="D127" s="118">
        <f>+SUM(D121:D126)</f>
        <v>14749</v>
      </c>
      <c r="E127" s="119">
        <f t="shared" ref="E127" si="9">+IF(C127=0,"",(D127/C127))</f>
        <v>0.92836910681689433</v>
      </c>
      <c r="F127" s="137"/>
      <c r="G127" s="246" t="s">
        <v>41</v>
      </c>
      <c r="H127" s="248"/>
      <c r="I127" s="120">
        <f>+SUM(I121:I126)</f>
        <v>155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45</v>
      </c>
      <c r="F132" s="102">
        <v>39</v>
      </c>
      <c r="G132" s="103">
        <v>51</v>
      </c>
      <c r="H132" s="103">
        <v>67</v>
      </c>
      <c r="I132" s="96">
        <v>54</v>
      </c>
      <c r="J132" s="103">
        <v>69</v>
      </c>
      <c r="K132" s="103">
        <v>54</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154</v>
      </c>
      <c r="D133" s="77">
        <v>175</v>
      </c>
      <c r="E133" s="77">
        <v>206</v>
      </c>
      <c r="F133" s="77">
        <v>257</v>
      </c>
      <c r="G133" s="78">
        <v>238</v>
      </c>
      <c r="H133" s="78">
        <v>218</v>
      </c>
      <c r="I133" s="79">
        <v>388</v>
      </c>
      <c r="J133" s="78">
        <v>326</v>
      </c>
      <c r="K133" s="78">
        <v>296</v>
      </c>
      <c r="L133" s="124">
        <v>332</v>
      </c>
      <c r="M133" s="125">
        <v>377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2034</v>
      </c>
      <c r="D134" s="77">
        <v>2820</v>
      </c>
      <c r="E134" s="77">
        <v>2979</v>
      </c>
      <c r="F134" s="77">
        <v>2193</v>
      </c>
      <c r="G134" s="78">
        <v>1676</v>
      </c>
      <c r="H134" s="78">
        <v>1615</v>
      </c>
      <c r="I134" s="79">
        <v>1689</v>
      </c>
      <c r="J134" s="78">
        <v>1478</v>
      </c>
      <c r="K134" s="78">
        <v>1459</v>
      </c>
      <c r="L134" s="124">
        <v>2022</v>
      </c>
      <c r="M134" s="125">
        <v>2093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7</v>
      </c>
      <c r="D135" s="77">
        <v>8</v>
      </c>
      <c r="E135" s="77">
        <v>84</v>
      </c>
      <c r="F135" s="77">
        <v>41</v>
      </c>
      <c r="G135" s="78">
        <v>63</v>
      </c>
      <c r="H135" s="78">
        <v>73</v>
      </c>
      <c r="I135" s="79">
        <v>40</v>
      </c>
      <c r="J135" s="78">
        <v>116</v>
      </c>
      <c r="K135" s="78">
        <v>39</v>
      </c>
      <c r="L135" s="124">
        <v>67</v>
      </c>
      <c r="M135" s="125">
        <v>88</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7</v>
      </c>
      <c r="D136" s="77">
        <v>15</v>
      </c>
      <c r="E136" s="77">
        <v>202</v>
      </c>
      <c r="F136" s="77">
        <v>113</v>
      </c>
      <c r="G136" s="78">
        <v>113</v>
      </c>
      <c r="H136" s="78">
        <v>58</v>
      </c>
      <c r="I136" s="79">
        <v>45</v>
      </c>
      <c r="J136" s="78">
        <v>71</v>
      </c>
      <c r="K136" s="78">
        <v>87</v>
      </c>
      <c r="L136" s="124">
        <v>65</v>
      </c>
      <c r="M136" s="125">
        <v>68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8</v>
      </c>
      <c r="I137" s="79">
        <v>0</v>
      </c>
      <c r="J137" s="78">
        <v>20</v>
      </c>
      <c r="K137" s="78">
        <v>0</v>
      </c>
      <c r="L137" s="124">
        <v>8</v>
      </c>
      <c r="M137" s="125">
        <v>3</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2202</v>
      </c>
      <c r="D138" s="81">
        <f t="shared" ref="D138:I138" si="10">+SUM(D132:D137)</f>
        <v>3018</v>
      </c>
      <c r="E138" s="81">
        <f t="shared" si="10"/>
        <v>3516</v>
      </c>
      <c r="F138" s="81">
        <f t="shared" si="10"/>
        <v>2643</v>
      </c>
      <c r="G138" s="82">
        <f t="shared" si="10"/>
        <v>2141</v>
      </c>
      <c r="H138" s="82">
        <f t="shared" si="10"/>
        <v>2039</v>
      </c>
      <c r="I138" s="83">
        <f t="shared" si="10"/>
        <v>2216</v>
      </c>
      <c r="J138" s="82">
        <f>+SUM(J132:J137)</f>
        <v>2080</v>
      </c>
      <c r="K138" s="82">
        <f t="shared" ref="K138" si="11">+SUM(K132:K137)</f>
        <v>1935</v>
      </c>
      <c r="L138" s="127">
        <f>+SUM(L132:L137)</f>
        <v>2494</v>
      </c>
      <c r="M138" s="128">
        <f>+SUM(M132:M137)</f>
        <v>2629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19</v>
      </c>
      <c r="G144" s="103">
        <v>32</v>
      </c>
      <c r="H144" s="103">
        <v>30</v>
      </c>
      <c r="I144" s="96">
        <v>39</v>
      </c>
      <c r="J144" s="103">
        <v>60</v>
      </c>
      <c r="K144" s="103">
        <v>40</v>
      </c>
      <c r="L144" s="122">
        <v>65</v>
      </c>
      <c r="M144" s="123">
        <v>38</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238</v>
      </c>
      <c r="D145" s="77">
        <v>145</v>
      </c>
      <c r="E145" s="77">
        <v>131</v>
      </c>
      <c r="F145" s="77">
        <v>116</v>
      </c>
      <c r="G145" s="78">
        <v>118</v>
      </c>
      <c r="H145" s="78">
        <v>96</v>
      </c>
      <c r="I145" s="79">
        <v>177</v>
      </c>
      <c r="J145" s="78">
        <v>183</v>
      </c>
      <c r="K145" s="78">
        <v>197</v>
      </c>
      <c r="L145" s="124">
        <v>298</v>
      </c>
      <c r="M145" s="125">
        <v>235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3686</v>
      </c>
      <c r="D146" s="77">
        <v>2485</v>
      </c>
      <c r="E146" s="77">
        <v>1935</v>
      </c>
      <c r="F146" s="77">
        <v>1039</v>
      </c>
      <c r="G146" s="78">
        <v>1133</v>
      </c>
      <c r="H146" s="78">
        <v>1378</v>
      </c>
      <c r="I146" s="79">
        <v>1662</v>
      </c>
      <c r="J146" s="78">
        <v>1991</v>
      </c>
      <c r="K146" s="78">
        <v>2339</v>
      </c>
      <c r="L146" s="124">
        <v>2183</v>
      </c>
      <c r="M146" s="125">
        <v>1876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202</v>
      </c>
      <c r="D147" s="77">
        <v>199</v>
      </c>
      <c r="E147" s="77">
        <v>114</v>
      </c>
      <c r="F147" s="77">
        <v>132</v>
      </c>
      <c r="G147" s="78">
        <v>100</v>
      </c>
      <c r="H147" s="78">
        <v>109</v>
      </c>
      <c r="I147" s="79">
        <v>120</v>
      </c>
      <c r="J147" s="78">
        <v>125</v>
      </c>
      <c r="K147" s="78">
        <v>130</v>
      </c>
      <c r="L147" s="124">
        <v>109</v>
      </c>
      <c r="M147" s="125">
        <v>92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57</v>
      </c>
      <c r="D148" s="77">
        <v>70</v>
      </c>
      <c r="E148" s="77">
        <v>83</v>
      </c>
      <c r="F148" s="77">
        <v>83</v>
      </c>
      <c r="G148" s="78">
        <v>120</v>
      </c>
      <c r="H148" s="78">
        <v>87</v>
      </c>
      <c r="I148" s="79">
        <v>95</v>
      </c>
      <c r="J148" s="78">
        <v>67</v>
      </c>
      <c r="K148" s="78">
        <v>94</v>
      </c>
      <c r="L148" s="124">
        <v>103</v>
      </c>
      <c r="M148" s="125">
        <v>97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4183</v>
      </c>
      <c r="D150" s="81">
        <f t="shared" ref="D150:I150" si="12">+SUM(D144:D149)</f>
        <v>2899</v>
      </c>
      <c r="E150" s="81">
        <f t="shared" si="12"/>
        <v>2263</v>
      </c>
      <c r="F150" s="81">
        <f t="shared" si="12"/>
        <v>1389</v>
      </c>
      <c r="G150" s="82">
        <f t="shared" si="12"/>
        <v>1503</v>
      </c>
      <c r="H150" s="82">
        <f t="shared" si="12"/>
        <v>1700</v>
      </c>
      <c r="I150" s="83">
        <f t="shared" si="12"/>
        <v>2093</v>
      </c>
      <c r="J150" s="82">
        <f>+SUM(J144:J149)</f>
        <v>2426</v>
      </c>
      <c r="K150" s="82">
        <f t="shared" ref="K150" si="13">+SUM(K144:K149)</f>
        <v>2800</v>
      </c>
      <c r="L150" s="127">
        <f>+SUM(L144:L149)</f>
        <v>2758</v>
      </c>
      <c r="M150" s="128">
        <f>+SUM(M144:M149)</f>
        <v>2338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1212</v>
      </c>
      <c r="C155" s="130">
        <f>+IFERROR((VLOOKUP(A155,Hoja2!$A$2:$I$1444,4,FALSE)),"")</f>
        <v>1212</v>
      </c>
      <c r="D155" s="169" t="str">
        <f>+IFERROR((VLOOKUP(A155,Hoja2!$A$2:$I$1444,5,FALSE)),"")</f>
        <v>UNIVERSIDAD DE PAMPLONA</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13339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1382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28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3102</v>
      </c>
      <c r="C158" s="130">
        <f>+IFERROR((VLOOKUP(A158,Hoja2!$A$2:$I$1444,4,FALSE)),"")</f>
        <v>3102</v>
      </c>
      <c r="D158" s="163" t="str">
        <f>+IFERROR((VLOOKUP(A158,Hoja2!$A$2:$I$1444,5,FALSE)),"")</f>
        <v>INSTITUTO SUPERIOR DE EDUCACION RURAL-ISER-</v>
      </c>
      <c r="E158" s="163"/>
      <c r="F158" s="163"/>
      <c r="G158" s="164"/>
      <c r="H158" s="130" t="str">
        <f>+IFERROR((VLOOKUP(A158,Hoja2!$A$2:$I$1444,6,FALSE)),"")</f>
        <v>Norte de Santander</v>
      </c>
      <c r="I158" s="130" t="str">
        <f>+IFERROR((VLOOKUP(A158,Hoja2!$A$2:$I$1444,7,FALSE)),"")</f>
        <v>Oficial</v>
      </c>
      <c r="J158" s="249" t="str">
        <f>+IFERROR((VLOOKUP(A158,Hoja2!$A$2:$I$1444,8,FALSE)),"")</f>
        <v>Institución Tecnológica</v>
      </c>
      <c r="K158" s="250"/>
      <c r="L158" s="131">
        <f>+IFERROR((VLOOKUP(A158,Hoja2!$A$2:$I$1444,9,FALSE)),"")</f>
        <v>1028</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110</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15887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sGZuYx9T2sUQ8pRlYL8PMiw9s7s6HVAsVVOZqn5cICQbGzF7ecHhQuLyu8WCOC4QpZTJRcN7wWed4aircCTRw==" saltValue="LX2jcBVm4oAUZkmFzvWk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4</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