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0C06BAE-4435-443E-9E49-9F13E01A1F9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<sst xmlns="http://schemas.openxmlformats.org/spreadsheetml/2006/main" count="22315" uniqueCount="444">
  <si>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</si>
  <si>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</si>
  <si>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</si>
  <si>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</si>
  <si>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</si>
  <si>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</si>
  <si>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</si>
  <si>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</si>
  <si>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</si>
  <si>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</si>
  <si>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</si>
  <si>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</si>
  <si>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</si>
  <si>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</si>
  <si>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</si>
  <si>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</si>
  <si>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</si>
  <si>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</si>
  <si>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</si>
  <si>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</si>
  <si>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</si>
  <si>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</si>
  <si>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</si>
  <si>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</si>
  <si>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</si>
  <si>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</si>
  <si>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</si>
  <si>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</si>
  <si>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</si>
  <si>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</si>
  <si>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</si>
  <si>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</si>
  <si>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</si>
  <si>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</si>
  <si>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</si>
  <si>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</si>
  <si>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</si>
  <si>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</si>
  <si>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</si>
  <si>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</si>
  <si>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</si>
  <si>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</si>
  <si>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</si>
  <si>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</si>
  <si>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</si>
  <si>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</si>
  <si>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</si>
  <si>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</si>
  <si>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</si>
  <si>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</si>
  <si>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</si>
  <si>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</si>
  <si>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</si>
  <si>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</si>
  <si>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</si>
  <si>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</si>
  <si>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</si>
  <si>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</si>
  <si>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</si>
  <si>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</si>
  <si>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</si>
  <si>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</si>
  <si>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</si>
  <si>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</si>
  <si>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</si>
  <si>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</si>
  <si>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</si>
  <si>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</si>
  <si>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</si>
  <si>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</si>
  <si>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</si>
  <si>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</si>
  <si>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</si>
  <si>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</si>
  <si>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</si>
  <si>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</si>
  <si>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</si>
  <si>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</si>
  <si>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</si>
  <si>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</si>
  <si>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</si>
  <si>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</si>
  <si>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</si>
  <si>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</si>
  <si>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</si>
  <si>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</si>
  <si>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</si>
  <si>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</si>
  <si>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</si>
  <si>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</si>
  <si>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</si>
  <si>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</si>
  <si>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</si>
  <si>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</si>
  <si>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</si>
  <si>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</si>
  <si>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</si>
  <si>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</si>
  <si>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</si>
  <si>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</si>
  <si>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</si>
  <si>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</si>
  <si>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</si>
  <si>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</si>
  <si>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</si>
  <si>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</si>
  <si>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</si>
  <si>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</si>
  <si>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</si>
  <si>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</si>
  <si>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</si>
  <si>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</si>
  <si>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</si>
  <si>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</si>
  <si>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</si>
  <si>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</si>
  <si>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</si>
  <si>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</si>
  <si>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</si>
  <si>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</si>
  <si>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</si>
  <si>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</si>
  <si>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</si>
  <si>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</si>
  <si>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</si>
  <si>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</si>
  <si>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</si>
  <si>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</si>
  <si>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</si>
  <si>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</si>
  <si>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</si>
  <si>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</si>
  <si>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</si>
  <si>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</si>
  <si>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</si>
  <si>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</si>
  <si>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</si>
  <si>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</si>
  <si>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</si>
  <si>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</si>
  <si>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</si>
  <si>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</si>
  <si>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</si>
  <si>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</si>
  <si>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</si>
  <si>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</si>
  <si>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</si>
  <si>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</si>
  <si>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</si>
  <si>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</si>
  <si>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</si>
  <si>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</si>
  <si>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</si>
  <si>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</si>
  <si>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</si>
  <si>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</si>
  <si>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</si>
  <si>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</si>
  <si>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</si>
  <si>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</si>
  <si>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</si>
  <si>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</si>
  <si>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</si>
  <si>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</si>
  <si>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</si>
  <si>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</si>
  <si>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</si>
  <si>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</si>
  <si>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</si>
  <si>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</si>
  <si>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</si>
  <si>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</si>
  <si>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</si>
  <si>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</si>
  <si>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</si>
  <si>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</si>
  <si>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</si>
  <si>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</si>
  <si>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</si>
  <si>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</si>
  <si>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</si>
  <si>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</si>
  <si>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</si>
  <si>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</si>
  <si>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</si>
  <si>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</si>
  <si>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</si>
  <si>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</si>
  <si>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</si>
  <si>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</si>
  <si>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</si>
  <si>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</si>
  <si>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</si>
  <si>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</si>
  <si>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</si>
  <si>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</si>
  <si>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</si>
  <si>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</si>
  <si>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</si>
  <si>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</si>
  <si>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</si>
  <si>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</si>
  <si>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</si>
  <si>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</si>
  <si>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</si>
  <si>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</si>
  <si>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</si>
  <si>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</si>
  <si>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</si>
  <si>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</si>
  <si>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</si>
  <si>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</si>
  <si>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</si>
  <si>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</si>
  <si>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</si>
  <si>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</si>
  <si>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</si>
  <si>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</si>
  <si>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</si>
  <si>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</si>
  <si>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</si>
  <si>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</si>
  <si>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</si>
  <si>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</si>
  <si>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</si>
  <si>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</si>
  <si>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</si>
  <si>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</si>
  <si>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</si>
  <si>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</si>
  <si>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</si>
  <si>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</si>
  <si>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</si>
  <si>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</si>
  <si>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</si>
  <si>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</si>
  <si>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</si>
  <si>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</si>
  <si>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</si>
  <si>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</si>
  <si>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</si>
  <si>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</si>
  <si>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</si>
  <si>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</si>
  <si>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</si>
  <si>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</si>
  <si>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</si>
  <si>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</si>
  <si>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</si>
  <si>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</si>
  <si>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</si>
  <si>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</si>
  <si>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</si>
  <si>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</si>
  <si>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</si>
  <si>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</si>
  <si>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</si>
  <si>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</si>
  <si>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</si>
  <si>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</si>
  <si>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</si>
  <si>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</si>
  <si>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</si>
  <si>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</si>
  <si>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</si>
  <si>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</si>
  <si>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</si>
  <si>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</si>
  <si>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</si>
  <si>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</si>
  <si>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</si>
  <si>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</si>
  <si>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</si>
  <si>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</si>
  <si>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</si>
  <si>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</si>
  <si>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</si>
  <si>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</si>
  <si>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</si>
  <si>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</si>
  <si>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</si>
  <si>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</si>
  <si>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</si>
  <si>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</si>
  <si>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</si>
  <si>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</si>
  <si>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</si>
  <si>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</si>
  <si>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</si>
  <si>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</si>
  <si>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</si>
  <si>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</si>
  <si>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</si>
  <si>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</si>
  <si>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</si>
  <si>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</si>
  <si>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</si>
  <si>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</si>
  <si>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</si>
  <si>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</si>
  <si>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</si>
  <si>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</si>
  <si>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</si>
  <si>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</si>
  <si>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</si>
  <si>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</si>
  <si>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</si>
  <si>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</si>
  <si>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</si>
  <si>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</si>
  <si>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</si>
  <si>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</si>
  <si>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</si>
  <si>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</si>
  <si>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</si>
  <si>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</si>
  <si>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</si>
  <si>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</si>
  <si>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</si>
  <si>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</si>
  <si>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</si>
  <si>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</si>
  <si>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</si>
  <si>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</si>
  <si>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</si>
  <si>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</si>
  <si>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</si>
  <si>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</si>
  <si>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</si>
  <si>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</si>
  <si>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</si>
  <si>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</si>
  <si>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</si>
  <si>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</si>
  <si>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</si>
  <si>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</si>
  <si>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</si>
  <si>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</si>
  <si>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</si>
  <si>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</si>
  <si>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</si>
  <si>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</si>
  <si>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</si>
  <si>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</si>
  <si>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</si>
  <si>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</si>
  <si>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</si>
  <si>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</si>
  <si>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</si>
  <si>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</si>
  <si>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</si>
  <si>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</si>
  <si>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</si>
  <si>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</si>
  <si>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</si>
  <si>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</si>
  <si>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</si>
  <si>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</si>
  <si>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</si>
  <si>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</si>
  <si>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</si>
  <si>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</si>
  <si>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</si>
  <si>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</si>
  <si>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</si>
  <si>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</si>
  <si>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</si>
  <si>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</si>
  <si>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</si>
  <si>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</si>
  <si>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</si>
  <si>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</si>
  <si>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</si>
  <si>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</si>
  <si>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</si>
  <si>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</si>
  <si>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</si>
  <si>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</si>
  <si>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</si>
  <si>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</si>
  <si>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</si>
  <si>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</si>
  <si>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</si>
  <si>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</si>
  <si>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</si>
  <si>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</si>
  <si>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</si>
  <si>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</si>
  <si>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</si>
  <si>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</si>
  <si>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</si>
  <si>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</si>
  <si>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</si>
  <si>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</si>
  <si>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</si>
  <si>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</si>
  <si>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</si>
  <si>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</si>
  <si>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</si>
  <si>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</si>
  <si>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</si>
  <si>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</si>
  <si>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</si>
  <si>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</si>
  <si>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</si>
  <si>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</si>
  <si>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</si>
  <si>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</si>
  <si>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</si>
  <si>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</si>
  <si>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</si>
  <si>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</si>
  <si>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</si>
  <si>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</si>
  <si>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</si>
  <si>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</si>
  <si>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</si>
  <si>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</si>
  <si>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</si>
  <si>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</si>
  <si>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</si>
  <si>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</si>
  <si>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</si>
  <si>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</si>
  <si>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</si>
  <si>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</si>
  <si>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</si>
  <si>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</si>
  <si>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</si>
  <si>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</si>
  <si>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</si>
  <si>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</si>
  <si>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</si>
  <si>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</si>
  <si>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</si>
  <si>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</si>
  <si>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</si>
  <si>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</si>
  <si>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</si>
  <si>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</si>
  <si>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</si>
  <si>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</si>
  <si>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PÁCORA</t>
  </si>
  <si>
    <t>CALDAS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</si>
</sst>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PÁCORA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17</v>
      </c>
      <c r="C10" s="138" t="s">
        <v>443</v>
      </c>
      <c r="D10" s="138">
        <v>17513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17</v>
      </c>
      <c r="B12" s="140"/>
      <c r="C12" s="139" t="str">
        <f>+C10</f>
        <v>CALDAS</v>
      </c>
      <c r="D12" s="141"/>
      <c r="E12" s="139">
        <f>+D10</f>
        <v>17513</v>
      </c>
      <c r="F12" s="141"/>
      <c r="G12" s="139" t="str">
        <f>+A10</f>
        <v>PÁCORA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PÁCORA</v>
      </c>
      <c r="H17" s="209" t="str">
        <f>+C12</f>
        <v>CALDAS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31</v>
      </c>
      <c r="H20" s="4">
        <f>+SUM(H21:H22)</f>
        <v>48010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31</v>
      </c>
      <c r="H21" s="7">
        <v>43084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4926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3.2665964172813484E-2</v>
      </c>
      <c r="H23" s="13">
        <f>+M31</f>
        <v>0.59937119167524555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0.186</v>
      </c>
      <c r="H24" s="16">
        <f>+N40</f>
        <v>0.43235613463626493</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6.5143824027072764E-2</v>
      </c>
      <c r="D30" s="24">
        <v>1.9080659150043366E-2</v>
      </c>
      <c r="E30" s="24">
        <v>4.6720575022461817E-2</v>
      </c>
      <c r="F30" s="24">
        <v>3.2467532467532464E-2</v>
      </c>
      <c r="G30" s="24">
        <v>2.3809523809523808E-2</v>
      </c>
      <c r="H30" s="25">
        <v>1.5488867376573089E-2</v>
      </c>
      <c r="I30" s="25">
        <v>1.7595307917888565E-2</v>
      </c>
      <c r="J30" s="26">
        <v>0</v>
      </c>
      <c r="K30" s="26">
        <v>2.5432349949135302E-2</v>
      </c>
      <c r="L30" s="26">
        <v>3.3264033264033266E-2</v>
      </c>
      <c r="M30" s="27">
        <v>3.2665964172813484E-2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0.49150640638949883</v>
      </c>
      <c r="D31" s="29">
        <v>0.51210083208561397</v>
      </c>
      <c r="E31" s="29">
        <v>0.55327275450596636</v>
      </c>
      <c r="F31" s="29">
        <v>0.56422099840113693</v>
      </c>
      <c r="G31" s="29">
        <v>0.58373507141296099</v>
      </c>
      <c r="H31" s="30">
        <v>0.57861030643925127</v>
      </c>
      <c r="I31" s="30">
        <v>0.57453149401353465</v>
      </c>
      <c r="J31" s="31">
        <v>0.5515875112261609</v>
      </c>
      <c r="K31" s="31">
        <v>0.5356682077196</v>
      </c>
      <c r="L31" s="31">
        <v>0.55320429519184733</v>
      </c>
      <c r="M31" s="32">
        <v>0.59937119167524555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130</v>
      </c>
      <c r="D39" s="39">
        <v>23</v>
      </c>
      <c r="E39" s="40">
        <v>0.17692307692307693</v>
      </c>
      <c r="F39" s="38">
        <v>161</v>
      </c>
      <c r="G39" s="39">
        <v>33</v>
      </c>
      <c r="H39" s="40">
        <v>0.20496894409937888</v>
      </c>
      <c r="I39" s="38">
        <v>122</v>
      </c>
      <c r="J39" s="39">
        <v>25</v>
      </c>
      <c r="K39" s="40">
        <v>0.20491803278688525</v>
      </c>
      <c r="L39" s="41">
        <v>161</v>
      </c>
      <c r="M39" s="42">
        <v>30</v>
      </c>
      <c r="N39" s="43">
        <v>0.186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9067</v>
      </c>
      <c r="D40" s="45">
        <v>3315</v>
      </c>
      <c r="E40" s="46">
        <v>0.36561155839858828</v>
      </c>
      <c r="F40" s="44">
        <v>9451</v>
      </c>
      <c r="G40" s="45">
        <v>3553</v>
      </c>
      <c r="H40" s="46">
        <v>0.37593905406835254</v>
      </c>
      <c r="I40" s="44">
        <v>9131</v>
      </c>
      <c r="J40" s="45">
        <v>3638</v>
      </c>
      <c r="K40" s="46">
        <v>0.39842295476946665</v>
      </c>
      <c r="L40" s="47">
        <v>9210</v>
      </c>
      <c r="M40" s="45">
        <v>3982</v>
      </c>
      <c r="N40" s="46">
        <v>0.43235613463626493</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64</v>
      </c>
      <c r="D46" s="60">
        <v>21</v>
      </c>
      <c r="E46" s="60">
        <v>52</v>
      </c>
      <c r="F46" s="60">
        <v>35</v>
      </c>
      <c r="G46" s="60">
        <v>25</v>
      </c>
      <c r="H46" s="61">
        <v>16</v>
      </c>
      <c r="I46" s="61">
        <v>18</v>
      </c>
      <c r="J46" s="62">
        <v>0</v>
      </c>
      <c r="K46" s="62">
        <v>0</v>
      </c>
      <c r="L46" s="62">
        <v>10</v>
      </c>
      <c r="M46" s="63">
        <v>31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13</v>
      </c>
      <c r="D47" s="45">
        <v>1</v>
      </c>
      <c r="E47" s="45">
        <v>0</v>
      </c>
      <c r="F47" s="45">
        <v>0</v>
      </c>
      <c r="G47" s="45">
        <v>0</v>
      </c>
      <c r="H47" s="64">
        <v>0</v>
      </c>
      <c r="I47" s="64">
        <v>0</v>
      </c>
      <c r="J47" s="65">
        <v>0</v>
      </c>
      <c r="K47" s="65">
        <v>25</v>
      </c>
      <c r="L47" s="65">
        <v>22</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77</v>
      </c>
      <c r="D48" s="68">
        <f t="shared" ref="D48:L48" si="0">+SUM(D46:D47)</f>
        <v>22</v>
      </c>
      <c r="E48" s="68">
        <f t="shared" si="0"/>
        <v>52</v>
      </c>
      <c r="F48" s="68">
        <f t="shared" si="0"/>
        <v>35</v>
      </c>
      <c r="G48" s="68">
        <f t="shared" si="0"/>
        <v>25</v>
      </c>
      <c r="H48" s="69">
        <f t="shared" si="0"/>
        <v>16</v>
      </c>
      <c r="I48" s="69">
        <f t="shared" si="0"/>
        <v>18</v>
      </c>
      <c r="J48" s="70">
        <f t="shared" si="0"/>
        <v>0</v>
      </c>
      <c r="K48" s="70">
        <f t="shared" si="0"/>
        <v>25</v>
      </c>
      <c r="L48" s="70">
        <f t="shared" si="0"/>
        <v>32</v>
      </c>
      <c r="M48" s="71">
        <f>+SUM(M46:M47)</f>
        <v>31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77</v>
      </c>
      <c r="D53" s="60">
        <v>22</v>
      </c>
      <c r="E53" s="60">
        <v>52</v>
      </c>
      <c r="F53" s="60">
        <v>35</v>
      </c>
      <c r="G53" s="60">
        <v>25</v>
      </c>
      <c r="H53" s="61">
        <v>16</v>
      </c>
      <c r="I53" s="61">
        <v>18</v>
      </c>
      <c r="J53" s="62">
        <v>0</v>
      </c>
      <c r="K53" s="62">
        <v>25</v>
      </c>
      <c r="L53" s="62">
        <v>32</v>
      </c>
      <c r="M53" s="63">
        <v>31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77</v>
      </c>
      <c r="D55" s="68">
        <f t="shared" ref="D55:M55" si="1">+SUM(D53:D54)</f>
        <v>22</v>
      </c>
      <c r="E55" s="68">
        <f t="shared" si="1"/>
        <v>52</v>
      </c>
      <c r="F55" s="68">
        <f t="shared" si="1"/>
        <v>35</v>
      </c>
      <c r="G55" s="68">
        <f t="shared" si="1"/>
        <v>25</v>
      </c>
      <c r="H55" s="69">
        <f t="shared" si="1"/>
        <v>16</v>
      </c>
      <c r="I55" s="69">
        <f t="shared" si="1"/>
        <v>18</v>
      </c>
      <c r="J55" s="70">
        <f t="shared" si="1"/>
        <v>0</v>
      </c>
      <c r="K55" s="70">
        <f t="shared" si="1"/>
        <v>25</v>
      </c>
      <c r="L55" s="70">
        <f t="shared" si="1"/>
        <v>32</v>
      </c>
      <c r="M55" s="71">
        <f t="shared" si="1"/>
        <v>31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25</v>
      </c>
      <c r="L60" s="62">
        <v>32</v>
      </c>
      <c r="M60" s="63">
        <v>31</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31</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46</v>
      </c>
      <c r="D62" s="77">
        <v>22</v>
      </c>
      <c r="E62" s="77">
        <v>52</v>
      </c>
      <c r="F62" s="77">
        <v>35</v>
      </c>
      <c r="G62" s="77">
        <v>25</v>
      </c>
      <c r="H62" s="78">
        <v>16</v>
      </c>
      <c r="I62" s="78">
        <v>18</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77</v>
      </c>
      <c r="D66" s="81">
        <f t="shared" ref="D66:M66" si="2">+SUM(D60:D65)</f>
        <v>22</v>
      </c>
      <c r="E66" s="81">
        <f t="shared" si="2"/>
        <v>52</v>
      </c>
      <c r="F66" s="81">
        <f t="shared" si="2"/>
        <v>35</v>
      </c>
      <c r="G66" s="81">
        <f t="shared" si="2"/>
        <v>25</v>
      </c>
      <c r="H66" s="82">
        <f t="shared" si="2"/>
        <v>16</v>
      </c>
      <c r="I66" s="82">
        <f t="shared" si="2"/>
        <v>18</v>
      </c>
      <c r="J66" s="83">
        <f t="shared" si="2"/>
        <v>0</v>
      </c>
      <c r="K66" s="70">
        <f t="shared" si="2"/>
        <v>25</v>
      </c>
      <c r="L66" s="70">
        <f t="shared" si="2"/>
        <v>32</v>
      </c>
      <c r="M66" s="71">
        <f t="shared" si="2"/>
        <v>31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31</v>
      </c>
      <c r="D71" s="73">
        <v>0</v>
      </c>
      <c r="E71" s="73">
        <v>0</v>
      </c>
      <c r="F71" s="73">
        <v>0</v>
      </c>
      <c r="G71" s="73">
        <v>0</v>
      </c>
      <c r="H71" s="74">
        <v>0</v>
      </c>
      <c r="I71" s="74">
        <v>0</v>
      </c>
      <c r="J71" s="75">
        <v>0</v>
      </c>
      <c r="K71" s="62">
        <v>0</v>
      </c>
      <c r="L71" s="62">
        <v>10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46</v>
      </c>
      <c r="D76" s="77">
        <v>22</v>
      </c>
      <c r="E76" s="77">
        <v>52</v>
      </c>
      <c r="F76" s="77">
        <v>35</v>
      </c>
      <c r="G76" s="77">
        <v>25</v>
      </c>
      <c r="H76" s="78">
        <v>16</v>
      </c>
      <c r="I76" s="78">
        <v>18</v>
      </c>
      <c r="J76" s="79">
        <v>0</v>
      </c>
      <c r="K76" s="65">
        <v>25</v>
      </c>
      <c r="L76" s="65">
        <v>22</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31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77</v>
      </c>
      <c r="D80" s="81">
        <f t="shared" ref="D80:M80" si="3">+SUM(D71:D79)</f>
        <v>22</v>
      </c>
      <c r="E80" s="81">
        <f t="shared" si="3"/>
        <v>52</v>
      </c>
      <c r="F80" s="81">
        <f t="shared" si="3"/>
        <v>35</v>
      </c>
      <c r="G80" s="81">
        <f t="shared" si="3"/>
        <v>25</v>
      </c>
      <c r="H80" s="82">
        <f t="shared" si="3"/>
        <v>16</v>
      </c>
      <c r="I80" s="82">
        <f t="shared" si="3"/>
        <v>18</v>
      </c>
      <c r="J80" s="83">
        <f t="shared" si="3"/>
        <v>0</v>
      </c>
      <c r="K80" s="70">
        <f t="shared" si="3"/>
        <v>25</v>
      </c>
      <c r="L80" s="70">
        <f t="shared" si="3"/>
        <v>32</v>
      </c>
      <c r="M80" s="71">
        <f t="shared" si="3"/>
        <v>31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16</v>
      </c>
      <c r="F89" s="79">
        <v>18</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10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25</v>
      </c>
      <c r="I95" s="65">
        <v>22</v>
      </c>
      <c r="J95" s="66">
        <v>31</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16</v>
      </c>
      <c r="F96" s="83">
        <f t="shared" si="4"/>
        <v>18</v>
      </c>
      <c r="G96" s="83">
        <f t="shared" si="4"/>
        <v>0</v>
      </c>
      <c r="H96" s="70">
        <f t="shared" si="4"/>
        <v>25</v>
      </c>
      <c r="I96" s="70">
        <f t="shared" si="4"/>
        <v>32</v>
      </c>
      <c r="J96" s="71">
        <f t="shared" si="4"/>
        <v>31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31</v>
      </c>
      <c r="D102" s="102">
        <v>0</v>
      </c>
      <c r="E102" s="102">
        <v>0</v>
      </c>
      <c r="F102" s="102">
        <v>0</v>
      </c>
      <c r="G102" s="102">
        <v>0</v>
      </c>
      <c r="H102" s="103">
        <v>0</v>
      </c>
      <c r="I102" s="103">
        <v>0</v>
      </c>
      <c r="J102" s="103">
        <v>0</v>
      </c>
      <c r="K102" s="97">
        <v>25</v>
      </c>
      <c r="L102" s="97">
        <v>32</v>
      </c>
      <c r="M102" s="98">
        <v>31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46</v>
      </c>
      <c r="D103" s="77">
        <v>22</v>
      </c>
      <c r="E103" s="77">
        <v>52</v>
      </c>
      <c r="F103" s="77">
        <v>35</v>
      </c>
      <c r="G103" s="77">
        <v>25</v>
      </c>
      <c r="H103" s="78">
        <v>16</v>
      </c>
      <c r="I103" s="78">
        <v>18</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77</v>
      </c>
      <c r="D107" s="81">
        <f t="shared" ref="D107:M107" si="5">+SUM(D102:D106)</f>
        <v>22</v>
      </c>
      <c r="E107" s="81">
        <f t="shared" si="5"/>
        <v>52</v>
      </c>
      <c r="F107" s="81">
        <f t="shared" si="5"/>
        <v>35</v>
      </c>
      <c r="G107" s="81">
        <f t="shared" si="5"/>
        <v>25</v>
      </c>
      <c r="H107" s="82">
        <f t="shared" si="5"/>
        <v>16</v>
      </c>
      <c r="I107" s="82">
        <f t="shared" si="5"/>
        <v>18</v>
      </c>
      <c r="J107" s="82">
        <f t="shared" si="5"/>
        <v>0</v>
      </c>
      <c r="K107" s="70">
        <f t="shared" si="5"/>
        <v>25</v>
      </c>
      <c r="L107" s="70">
        <f t="shared" si="5"/>
        <v>32</v>
      </c>
      <c r="M107" s="71">
        <f t="shared" si="5"/>
        <v>31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31</v>
      </c>
      <c r="D113" s="108">
        <v>7</v>
      </c>
      <c r="E113" s="108">
        <v>22</v>
      </c>
      <c r="F113" s="108">
        <v>11</v>
      </c>
      <c r="G113" s="108">
        <v>10</v>
      </c>
      <c r="H113" s="109">
        <v>6</v>
      </c>
      <c r="I113" s="109">
        <v>7</v>
      </c>
      <c r="J113" s="97">
        <v>0</v>
      </c>
      <c r="K113" s="97">
        <v>12</v>
      </c>
      <c r="L113" s="97">
        <v>14</v>
      </c>
      <c r="M113" s="98">
        <v>13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46</v>
      </c>
      <c r="D114" s="77">
        <v>15</v>
      </c>
      <c r="E114" s="77">
        <v>30</v>
      </c>
      <c r="F114" s="77">
        <v>24</v>
      </c>
      <c r="G114" s="77">
        <v>15</v>
      </c>
      <c r="H114" s="78">
        <v>10</v>
      </c>
      <c r="I114" s="78">
        <v>11</v>
      </c>
      <c r="J114" s="78">
        <v>0</v>
      </c>
      <c r="K114" s="65">
        <v>13</v>
      </c>
      <c r="L114" s="65">
        <v>18</v>
      </c>
      <c r="M114" s="66">
        <v>18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77</v>
      </c>
      <c r="D116" s="81">
        <f t="shared" si="6"/>
        <v>22</v>
      </c>
      <c r="E116" s="81">
        <f t="shared" si="6"/>
        <v>52</v>
      </c>
      <c r="F116" s="81">
        <f t="shared" si="6"/>
        <v>35</v>
      </c>
      <c r="G116" s="81">
        <f t="shared" si="6"/>
        <v>25</v>
      </c>
      <c r="H116" s="82">
        <f t="shared" si="6"/>
        <v>16</v>
      </c>
      <c r="I116" s="82">
        <f t="shared" si="6"/>
        <v>18</v>
      </c>
      <c r="J116" s="82">
        <f t="shared" si="6"/>
        <v>0</v>
      </c>
      <c r="K116" s="70">
        <f t="shared" si="6"/>
        <v>25</v>
      </c>
      <c r="L116" s="70">
        <f t="shared" si="6"/>
        <v>32</v>
      </c>
      <c r="M116" s="71">
        <f t="shared" si="6"/>
        <v>31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31</v>
      </c>
      <c r="D121" s="112">
        <v>31</v>
      </c>
      <c r="E121" s="113">
        <f>+IF(OR(C121=0,C121="-"),"",(D121/C121))</f>
        <v>1</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31</v>
      </c>
      <c r="D127" s="118">
        <f>+SUM(D121:D126)</f>
        <v>31</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25</v>
      </c>
      <c r="L132" s="122">
        <v>0</v>
      </c>
      <c r="M132" s="123">
        <v>31</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13</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24</v>
      </c>
      <c r="D134" s="77">
        <v>0</v>
      </c>
      <c r="E134" s="77">
        <v>28</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37</v>
      </c>
      <c r="D138" s="81">
        <f t="shared" ref="D138:I138" si="10">+SUM(D132:D137)</f>
        <v>0</v>
      </c>
      <c r="E138" s="81">
        <f t="shared" si="10"/>
        <v>28</v>
      </c>
      <c r="F138" s="81">
        <f t="shared" si="10"/>
        <v>1</v>
      </c>
      <c r="G138" s="82">
        <f t="shared" si="10"/>
        <v>0</v>
      </c>
      <c r="H138" s="82">
        <f t="shared" si="10"/>
        <v>0</v>
      </c>
      <c r="I138" s="83">
        <f t="shared" si="10"/>
        <v>0</v>
      </c>
      <c r="J138" s="82">
        <f>+SUM(J132:J137)</f>
        <v>0</v>
      </c>
      <c r="K138" s="82">
        <f t="shared" ref="K138" si="11">+SUM(K132:K137)</f>
        <v>25</v>
      </c>
      <c r="L138" s="127">
        <f>+SUM(L132:L137)</f>
        <v>0</v>
      </c>
      <c r="M138" s="128">
        <f>+SUM(M132:M137)</f>
        <v>31</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20</v>
      </c>
      <c r="H144" s="103">
        <v>4</v>
      </c>
      <c r="I144" s="96">
        <v>0</v>
      </c>
      <c r="J144" s="103">
        <v>0</v>
      </c>
      <c r="K144" s="103">
        <v>0</v>
      </c>
      <c r="L144" s="122">
        <v>0</v>
      </c>
      <c r="M144" s="123">
        <v>24</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28</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1</v>
      </c>
      <c r="G146" s="78">
        <v>0</v>
      </c>
      <c r="H146" s="78">
        <v>13</v>
      </c>
      <c r="I146" s="79">
        <v>0</v>
      </c>
      <c r="J146" s="78">
        <v>10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28</v>
      </c>
      <c r="D150" s="81">
        <f t="shared" ref="D150:I150" si="12">+SUM(D144:D149)</f>
        <v>1</v>
      </c>
      <c r="E150" s="81">
        <f t="shared" si="12"/>
        <v>3</v>
      </c>
      <c r="F150" s="81">
        <f t="shared" si="12"/>
        <v>1</v>
      </c>
      <c r="G150" s="82">
        <f t="shared" si="12"/>
        <v>20</v>
      </c>
      <c r="H150" s="82">
        <f t="shared" si="12"/>
        <v>17</v>
      </c>
      <c r="I150" s="83">
        <f t="shared" si="12"/>
        <v>0</v>
      </c>
      <c r="J150" s="82">
        <f>+SUM(J144:J149)</f>
        <v>10</v>
      </c>
      <c r="K150" s="82">
        <f t="shared" ref="K150" si="13">+SUM(K144:K149)</f>
        <v>0</v>
      </c>
      <c r="L150" s="127">
        <f>+SUM(L144:L149)</f>
        <v>0</v>
      </c>
      <c r="M150" s="128">
        <f>+SUM(M144:M149)</f>
        <v>24</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1112</v>
      </c>
      <c r="C155" s="130">
        <f>+IFERROR((VLOOKUP(A155,Hoja2!$A$2:$I$1444,4,FALSE)),"")</f>
        <v>1112</v>
      </c>
      <c r="D155" s="169" t="str">
        <f>+IFERROR((VLOOKUP(A155,Hoja2!$A$2:$I$1444,5,FALSE)),"")</f>
        <v>UNIVERSIDAD DE CALDAS</v>
      </c>
      <c r="E155" s="169"/>
      <c r="F155" s="169"/>
      <c r="G155" s="170"/>
      <c r="H155" s="130" t="str">
        <f>+IFERROR((VLOOKUP(A155,Hoja2!$A$2:$I$1444,6,FALSE)),"")</f>
        <v>Caldas</v>
      </c>
      <c r="I155" s="130" t="str">
        <f>+IFERROR((VLOOKUP(A155,Hoja2!$A$2:$I$1444,7,FALSE)),"")</f>
        <v>Oficial</v>
      </c>
      <c r="J155" s="249" t="str">
        <f>+IFERROR((VLOOKUP(A155,Hoja2!$A$2:$I$1444,8,FALSE)),"")</f>
        <v>Universidad</v>
      </c>
      <c r="K155" s="250"/>
      <c r="L155" s="131">
        <f>+IFERROR((VLOOKUP(A155,Hoja2!$A$2:$I$1444,9,FALSE)),"")</f>
        <v>31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JFSRmbV16yeC+pZpZ96dial+gCNY79NavMosSvtITt7PYvwpYAFCf4/JkJtQB5G2QM6OM2H9sYEcxVLuQd4NiQ==" saltValue="RHrhNm4fL2x2YlteEs/3K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2025-08-07T23:18:20Z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