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B1F09FD-87FA-40C4-956D-394DB326E38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<sst xmlns="http://schemas.openxmlformats.org/spreadsheetml/2006/main" count="22315" uniqueCount="444">
  <si>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</si>
  <si>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</si>
  <si>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</si>
  <si>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</si>
  <si>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</si>
  <si>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</si>
  <si>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</si>
  <si>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</si>
  <si>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</si>
  <si>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</si>
  <si>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</si>
  <si>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</si>
  <si>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</si>
  <si>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</si>
  <si>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</si>
  <si>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</si>
  <si>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</si>
  <si>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</si>
  <si>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</si>
  <si>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</si>
  <si>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</si>
  <si>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</si>
  <si>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</si>
  <si>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</si>
  <si>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</si>
  <si>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</si>
  <si>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</si>
  <si>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</si>
  <si>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</si>
  <si>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</si>
  <si>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</si>
  <si>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</si>
  <si>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</si>
  <si>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</si>
  <si>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</si>
  <si>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</si>
  <si>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</si>
  <si>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</si>
  <si>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</si>
  <si>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</si>
  <si>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</si>
  <si>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</si>
  <si>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</si>
  <si>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</si>
  <si>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</si>
  <si>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</si>
  <si>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</si>
  <si>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</si>
  <si>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</si>
  <si>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</si>
  <si>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</si>
  <si>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</si>
  <si>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</si>
  <si>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</si>
  <si>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</si>
  <si>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</si>
  <si>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</si>
  <si>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</si>
  <si>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</si>
  <si>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</si>
  <si>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</si>
  <si>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</si>
  <si>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</si>
  <si>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</si>
  <si>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</si>
  <si>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</si>
  <si>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</si>
  <si>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</si>
  <si>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</si>
  <si>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</si>
  <si>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</si>
  <si>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</si>
  <si>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</si>
  <si>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</si>
  <si>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</si>
  <si>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</si>
  <si>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</si>
  <si>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</si>
  <si>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</si>
  <si>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</si>
  <si>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</si>
  <si>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</si>
  <si>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</si>
  <si>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</si>
  <si>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</si>
  <si>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</si>
  <si>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</si>
  <si>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</si>
  <si>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</si>
  <si>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</si>
  <si>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</si>
  <si>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</si>
  <si>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</si>
  <si>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</si>
  <si>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</si>
  <si>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</si>
  <si>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</si>
  <si>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</si>
  <si>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</si>
  <si>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</si>
  <si>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</si>
  <si>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</si>
  <si>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</si>
  <si>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</si>
  <si>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</si>
  <si>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</si>
  <si>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</si>
  <si>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</si>
  <si>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</si>
  <si>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</si>
  <si>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</si>
  <si>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</si>
  <si>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</si>
  <si>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</si>
  <si>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</si>
  <si>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</si>
  <si>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</si>
  <si>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</si>
  <si>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</si>
  <si>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</si>
  <si>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</si>
  <si>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</si>
  <si>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</si>
  <si>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</si>
  <si>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</si>
  <si>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</si>
  <si>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</si>
  <si>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</si>
  <si>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</si>
  <si>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</si>
  <si>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</si>
  <si>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</si>
  <si>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</si>
  <si>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</si>
  <si>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</si>
  <si>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</si>
  <si>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</si>
  <si>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</si>
  <si>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</si>
  <si>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</si>
  <si>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</si>
  <si>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</si>
  <si>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</si>
  <si>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</si>
  <si>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</si>
  <si>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</si>
  <si>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</si>
  <si>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</si>
  <si>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</si>
  <si>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</si>
  <si>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</si>
  <si>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</si>
  <si>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</si>
  <si>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</si>
  <si>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</si>
  <si>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</si>
  <si>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</si>
  <si>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</si>
  <si>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</si>
  <si>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</si>
  <si>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</si>
  <si>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</si>
  <si>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</si>
  <si>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</si>
  <si>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</si>
  <si>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</si>
  <si>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</si>
  <si>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</si>
  <si>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</si>
  <si>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</si>
  <si>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</si>
  <si>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</si>
  <si>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</si>
  <si>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</si>
  <si>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</si>
  <si>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</si>
  <si>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</si>
  <si>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</si>
  <si>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</si>
  <si>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</si>
  <si>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</si>
  <si>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</si>
  <si>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</si>
  <si>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</si>
  <si>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</si>
  <si>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</si>
  <si>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</si>
  <si>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</si>
  <si>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</si>
  <si>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</si>
  <si>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</si>
  <si>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</si>
  <si>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</si>
  <si>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</si>
  <si>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</si>
  <si>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</si>
  <si>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</si>
  <si>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</si>
  <si>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</si>
  <si>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</si>
  <si>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</si>
  <si>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</si>
  <si>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</si>
  <si>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</si>
  <si>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</si>
  <si>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</si>
  <si>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</si>
  <si>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</si>
  <si>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</si>
  <si>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</si>
  <si>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</si>
  <si>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</si>
  <si>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</si>
  <si>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</si>
  <si>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</si>
  <si>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</si>
  <si>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</si>
  <si>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</si>
  <si>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</si>
  <si>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</si>
  <si>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</si>
  <si>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</si>
  <si>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</si>
  <si>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</si>
  <si>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</si>
  <si>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</si>
  <si>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</si>
  <si>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</si>
  <si>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</si>
  <si>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</si>
  <si>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</si>
  <si>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</si>
  <si>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</si>
  <si>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</si>
  <si>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</si>
  <si>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</si>
  <si>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</si>
  <si>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</si>
  <si>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</si>
  <si>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</si>
  <si>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</si>
  <si>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</si>
  <si>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</si>
  <si>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</si>
  <si>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</si>
  <si>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</si>
  <si>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</si>
  <si>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</si>
  <si>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</si>
  <si>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</si>
  <si>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</si>
  <si>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</si>
  <si>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</si>
  <si>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</si>
  <si>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</si>
  <si>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</si>
  <si>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</si>
  <si>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</si>
  <si>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</si>
  <si>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</si>
  <si>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</si>
  <si>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</si>
  <si>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</si>
  <si>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</si>
  <si>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</si>
  <si>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</si>
  <si>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</si>
  <si>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</si>
  <si>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</si>
  <si>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</si>
  <si>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</si>
  <si>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</si>
  <si>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</si>
  <si>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</si>
  <si>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</si>
  <si>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</si>
  <si>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</si>
  <si>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</si>
  <si>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</si>
  <si>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</si>
  <si>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</si>
  <si>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</si>
  <si>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</si>
  <si>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</si>
  <si>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</si>
  <si>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</si>
  <si>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</si>
  <si>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</si>
  <si>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</si>
  <si>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</si>
  <si>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</si>
  <si>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</si>
  <si>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</si>
  <si>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</si>
  <si>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</si>
  <si>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</si>
  <si>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</si>
  <si>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</si>
  <si>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</si>
  <si>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</si>
  <si>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</si>
  <si>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</si>
  <si>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</si>
  <si>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</si>
  <si>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</si>
  <si>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</si>
  <si>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</si>
  <si>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</si>
  <si>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</si>
  <si>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</si>
  <si>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</si>
  <si>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</si>
  <si>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</si>
  <si>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</si>
  <si>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</si>
  <si>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</si>
  <si>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</si>
  <si>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</si>
  <si>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</si>
  <si>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</si>
  <si>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</si>
  <si>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</si>
  <si>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</si>
  <si>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</si>
  <si>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</si>
  <si>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</si>
  <si>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</si>
  <si>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</si>
  <si>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</si>
  <si>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</si>
  <si>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</si>
  <si>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</si>
  <si>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</si>
  <si>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</si>
  <si>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</si>
  <si>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</si>
  <si>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</si>
  <si>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</si>
  <si>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</si>
  <si>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</si>
  <si>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</si>
  <si>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</si>
  <si>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</si>
  <si>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</si>
  <si>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</si>
  <si>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</si>
  <si>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</si>
  <si>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</si>
  <si>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</si>
  <si>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</si>
  <si>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</si>
  <si>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</si>
  <si>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</si>
  <si>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</si>
  <si>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</si>
  <si>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</si>
  <si>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</si>
  <si>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</si>
  <si>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</si>
  <si>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</si>
  <si>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</si>
  <si>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</si>
  <si>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</si>
  <si>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</si>
  <si>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</si>
  <si>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</si>
  <si>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</si>
  <si>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</si>
  <si>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</si>
  <si>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</si>
  <si>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</si>
  <si>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</si>
  <si>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</si>
  <si>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</si>
  <si>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</si>
  <si>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</si>
  <si>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</si>
  <si>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</si>
  <si>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</si>
  <si>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</si>
  <si>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</si>
  <si>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</si>
  <si>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</si>
  <si>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</si>
  <si>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</si>
  <si>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</si>
  <si>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</si>
  <si>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</si>
  <si>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</si>
  <si>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</si>
  <si>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</si>
  <si>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</si>
  <si>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</si>
  <si>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</si>
  <si>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</si>
  <si>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</si>
  <si>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</si>
  <si>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</si>
  <si>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</si>
  <si>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</si>
  <si>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</si>
  <si>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</si>
  <si>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</si>
  <si>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</si>
  <si>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</si>
  <si>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</si>
  <si>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</si>
  <si>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</si>
  <si>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</si>
  <si>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</si>
  <si>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</si>
  <si>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</si>
  <si>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</si>
  <si>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</si>
  <si>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</si>
  <si>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</si>
  <si>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</si>
  <si>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</si>
  <si>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</si>
  <si>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</si>
  <si>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</si>
  <si>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</si>
  <si>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</si>
  <si>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</si>
  <si>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</si>
  <si>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</si>
  <si>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</si>
  <si>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</si>
  <si>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</si>
  <si>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</si>
  <si>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</si>
  <si>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</si>
  <si>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</si>
  <si>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</si>
  <si>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</si>
  <si>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</si>
  <si>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</si>
  <si>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</si>
  <si>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</si>
  <si>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</si>
  <si>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</si>
  <si>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</si>
  <si>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MITÚ</t>
  </si>
  <si>
    <t>VAUPÉS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</si>
</sst>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MITÚ</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97</v>
      </c>
      <c r="C10" s="138" t="s">
        <v>443</v>
      </c>
      <c r="D10" s="138">
        <v>97001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97</v>
      </c>
      <c r="B12" s="140"/>
      <c r="C12" s="139" t="str">
        <f>+C10</f>
        <v>VAUPÉS</v>
      </c>
      <c r="D12" s="141"/>
      <c r="E12" s="139">
        <f>+D10</f>
        <v>97001</v>
      </c>
      <c r="F12" s="141"/>
      <c r="G12" s="139" t="str">
        <f>+A10</f>
        <v>MITÚ</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MITÚ</v>
      </c>
      <c r="H17" s="209" t="str">
        <f>+C12</f>
        <v>VAUPÉS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339</v>
      </c>
      <c r="H20" s="4">
        <f>+SUM(H21:H22)</f>
        <v>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339</v>
      </c>
      <c r="H21" s="7">
        <v>339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7.6835902085222119E-2</v>
      </c>
      <c r="H23" s="13">
        <f>+M31</f>
        <v>5.4792306449005977E-2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0.16400000000000001</v>
      </c>
      <c r="H24" s="16">
        <f>+N40</f>
        <v>0.14705882352941177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6.7708333333333329E-2</v>
      </c>
      <c r="D30" s="24">
        <v>8.413251961639058E-2</v>
      </c>
      <c r="E30" s="24">
        <v>8.2971157645199523E-2</v>
      </c>
      <c r="F30" s="24">
        <v>7.3067419696434877E-2</v>
      </c>
      <c r="G30" s="24">
        <v>5.3277365192121409E-2</v>
      </c>
      <c r="H30" s="25">
        <v>4.0493968983342905E-2</v>
      </c>
      <c r="I30" s="25">
        <v>7.3085221143473572E-2</v>
      </c>
      <c r="J30" s="26">
        <v>5.3698074974670718E-2</v>
      </c>
      <c r="K30" s="26">
        <v>4.0772014475271415E-2</v>
      </c>
      <c r="L30" s="26">
        <v>5.6472228677666741E-2</v>
      </c>
      <c r="M30" s="27">
        <v>7.6835902085222119E-2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4.9756437021572723E-2</v>
      </c>
      <c r="D31" s="29">
        <v>6.1839154117270104E-2</v>
      </c>
      <c r="E31" s="29">
        <v>6.0869565217391307E-2</v>
      </c>
      <c r="F31" s="29">
        <v>5.3446940356312936E-2</v>
      </c>
      <c r="G31" s="29">
        <v>3.8363171355498722E-2</v>
      </c>
      <c r="H31" s="30">
        <v>2.9168390566818369E-2</v>
      </c>
      <c r="I31" s="30">
        <v>5.2377270970235791E-2</v>
      </c>
      <c r="J31" s="31">
        <v>3.8398840789712008E-2</v>
      </c>
      <c r="K31" s="31">
        <v>2.9107819497071995E-2</v>
      </c>
      <c r="L31" s="31">
        <v>4.0305191574058714E-2</v>
      </c>
      <c r="M31" s="32">
        <v>5.4792306449005977E-2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276</v>
      </c>
      <c r="D39" s="39">
        <v>45</v>
      </c>
      <c r="E39" s="40">
        <v>0.16304347826086957</v>
      </c>
      <c r="F39" s="38">
        <v>289</v>
      </c>
      <c r="G39" s="39">
        <v>62</v>
      </c>
      <c r="H39" s="40">
        <v>0.21453287197231835</v>
      </c>
      <c r="I39" s="38">
        <v>323</v>
      </c>
      <c r="J39" s="39">
        <v>73</v>
      </c>
      <c r="K39" s="40">
        <v>0.2260061919504644</v>
      </c>
      <c r="L39" s="41">
        <v>275</v>
      </c>
      <c r="M39" s="42">
        <v>45</v>
      </c>
      <c r="N39" s="43">
        <v>0.16400000000000001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298</v>
      </c>
      <c r="D40" s="45">
        <v>45</v>
      </c>
      <c r="E40" s="46">
        <v>0.15100671140939598</v>
      </c>
      <c r="F40" s="44">
        <v>334</v>
      </c>
      <c r="G40" s="45">
        <v>64</v>
      </c>
      <c r="H40" s="46">
        <v>0.19161676646706588</v>
      </c>
      <c r="I40" s="44">
        <v>373</v>
      </c>
      <c r="J40" s="45">
        <v>75</v>
      </c>
      <c r="K40" s="46">
        <v>0.20107238605898123</v>
      </c>
      <c r="L40" s="47">
        <v>340</v>
      </c>
      <c r="M40" s="45">
        <v>50</v>
      </c>
      <c r="N40" s="46">
        <v>0.14705882352941177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143</v>
      </c>
      <c r="D46" s="60">
        <v>227</v>
      </c>
      <c r="E46" s="60">
        <v>215</v>
      </c>
      <c r="F46" s="60">
        <v>229</v>
      </c>
      <c r="G46" s="60">
        <v>165</v>
      </c>
      <c r="H46" s="61">
        <v>141</v>
      </c>
      <c r="I46" s="61">
        <v>114</v>
      </c>
      <c r="J46" s="62">
        <v>69</v>
      </c>
      <c r="K46" s="62">
        <v>36</v>
      </c>
      <c r="L46" s="62">
        <v>76</v>
      </c>
      <c r="M46" s="63">
        <v>79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3</v>
      </c>
      <c r="F47" s="45">
        <v>0</v>
      </c>
      <c r="G47" s="45">
        <v>26</v>
      </c>
      <c r="H47" s="64">
        <v>0</v>
      </c>
      <c r="I47" s="64">
        <v>176</v>
      </c>
      <c r="J47" s="65">
        <v>143</v>
      </c>
      <c r="K47" s="65">
        <v>133</v>
      </c>
      <c r="L47" s="65">
        <v>167</v>
      </c>
      <c r="M47" s="66">
        <v>260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143</v>
      </c>
      <c r="D48" s="68">
        <f t="shared" ref="D48:L48" si="0">+SUM(D46:D47)</f>
        <v>228</v>
      </c>
      <c r="E48" s="68">
        <f t="shared" si="0"/>
        <v>218</v>
      </c>
      <c r="F48" s="68">
        <f t="shared" si="0"/>
        <v>229</v>
      </c>
      <c r="G48" s="68">
        <f t="shared" si="0"/>
        <v>191</v>
      </c>
      <c r="H48" s="69">
        <f t="shared" si="0"/>
        <v>141</v>
      </c>
      <c r="I48" s="69">
        <f t="shared" si="0"/>
        <v>290</v>
      </c>
      <c r="J48" s="70">
        <f t="shared" si="0"/>
        <v>212</v>
      </c>
      <c r="K48" s="70">
        <f t="shared" si="0"/>
        <v>169</v>
      </c>
      <c r="L48" s="70">
        <f t="shared" si="0"/>
        <v>243</v>
      </c>
      <c r="M48" s="71">
        <f>+SUM(M46:M47)</f>
        <v>339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143</v>
      </c>
      <c r="D53" s="60">
        <v>193</v>
      </c>
      <c r="E53" s="60">
        <v>210</v>
      </c>
      <c r="F53" s="60">
        <v>207</v>
      </c>
      <c r="G53" s="60">
        <v>165</v>
      </c>
      <c r="H53" s="61">
        <v>141</v>
      </c>
      <c r="I53" s="61">
        <v>271</v>
      </c>
      <c r="J53" s="62">
        <v>212</v>
      </c>
      <c r="K53" s="62">
        <v>169</v>
      </c>
      <c r="L53" s="62">
        <v>243</v>
      </c>
      <c r="M53" s="63">
        <v>339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35</v>
      </c>
      <c r="E54" s="45">
        <v>8</v>
      </c>
      <c r="F54" s="45">
        <v>22</v>
      </c>
      <c r="G54" s="45">
        <v>26</v>
      </c>
      <c r="H54" s="64">
        <v>0</v>
      </c>
      <c r="I54" s="64">
        <v>19</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143</v>
      </c>
      <c r="D55" s="68">
        <f t="shared" ref="D55:M55" si="1">+SUM(D53:D54)</f>
        <v>228</v>
      </c>
      <c r="E55" s="68">
        <f t="shared" si="1"/>
        <v>218</v>
      </c>
      <c r="F55" s="68">
        <f t="shared" si="1"/>
        <v>229</v>
      </c>
      <c r="G55" s="68">
        <f t="shared" si="1"/>
        <v>191</v>
      </c>
      <c r="H55" s="69">
        <f t="shared" si="1"/>
        <v>141</v>
      </c>
      <c r="I55" s="69">
        <f t="shared" si="1"/>
        <v>290</v>
      </c>
      <c r="J55" s="70">
        <f t="shared" si="1"/>
        <v>212</v>
      </c>
      <c r="K55" s="70">
        <f t="shared" si="1"/>
        <v>169</v>
      </c>
      <c r="L55" s="70">
        <f t="shared" si="1"/>
        <v>243</v>
      </c>
      <c r="M55" s="71">
        <f t="shared" si="1"/>
        <v>339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2</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129</v>
      </c>
      <c r="D61" s="77">
        <v>192</v>
      </c>
      <c r="E61" s="77">
        <v>160</v>
      </c>
      <c r="F61" s="77">
        <v>168</v>
      </c>
      <c r="G61" s="77">
        <v>128</v>
      </c>
      <c r="H61" s="78">
        <v>105</v>
      </c>
      <c r="I61" s="78">
        <v>59</v>
      </c>
      <c r="J61" s="79">
        <v>40</v>
      </c>
      <c r="K61" s="65">
        <v>29</v>
      </c>
      <c r="L61" s="65">
        <v>47</v>
      </c>
      <c r="M61" s="66">
        <v>43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14</v>
      </c>
      <c r="D62" s="77">
        <v>1</v>
      </c>
      <c r="E62" s="77">
        <v>48</v>
      </c>
      <c r="F62" s="77">
        <v>39</v>
      </c>
      <c r="G62" s="77">
        <v>37</v>
      </c>
      <c r="H62" s="78">
        <v>36</v>
      </c>
      <c r="I62" s="78">
        <v>211</v>
      </c>
      <c r="J62" s="79">
        <v>172</v>
      </c>
      <c r="K62" s="65">
        <v>140</v>
      </c>
      <c r="L62" s="65">
        <v>196</v>
      </c>
      <c r="M62" s="66">
        <v>296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35</v>
      </c>
      <c r="E63" s="77">
        <v>8</v>
      </c>
      <c r="F63" s="77">
        <v>22</v>
      </c>
      <c r="G63" s="77">
        <v>0</v>
      </c>
      <c r="H63" s="78">
        <v>0</v>
      </c>
      <c r="I63" s="78">
        <v>19</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26</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143</v>
      </c>
      <c r="D66" s="81">
        <f t="shared" ref="D66:M66" si="2">+SUM(D60:D65)</f>
        <v>228</v>
      </c>
      <c r="E66" s="81">
        <f t="shared" si="2"/>
        <v>218</v>
      </c>
      <c r="F66" s="81">
        <f t="shared" si="2"/>
        <v>229</v>
      </c>
      <c r="G66" s="81">
        <f t="shared" si="2"/>
        <v>191</v>
      </c>
      <c r="H66" s="82">
        <f t="shared" si="2"/>
        <v>141</v>
      </c>
      <c r="I66" s="82">
        <f t="shared" si="2"/>
        <v>290</v>
      </c>
      <c r="J66" s="83">
        <f t="shared" si="2"/>
        <v>212</v>
      </c>
      <c r="K66" s="70">
        <f t="shared" si="2"/>
        <v>169</v>
      </c>
      <c r="L66" s="70">
        <f t="shared" si="2"/>
        <v>243</v>
      </c>
      <c r="M66" s="71">
        <f t="shared" si="2"/>
        <v>339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15</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27</v>
      </c>
      <c r="H73" s="78">
        <v>3</v>
      </c>
      <c r="I73" s="78">
        <v>4</v>
      </c>
      <c r="J73" s="79">
        <v>4</v>
      </c>
      <c r="K73" s="65">
        <v>0</v>
      </c>
      <c r="L73" s="65">
        <v>3</v>
      </c>
      <c r="M73" s="66">
        <v>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55</v>
      </c>
      <c r="J74" s="79">
        <v>46</v>
      </c>
      <c r="K74" s="65">
        <v>35</v>
      </c>
      <c r="L74" s="65">
        <v>0</v>
      </c>
      <c r="M74" s="66">
        <v>65</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22</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78</v>
      </c>
      <c r="D76" s="77">
        <v>205</v>
      </c>
      <c r="E76" s="77">
        <v>188</v>
      </c>
      <c r="F76" s="77">
        <v>154</v>
      </c>
      <c r="G76" s="77">
        <v>116</v>
      </c>
      <c r="H76" s="78">
        <v>115</v>
      </c>
      <c r="I76" s="78">
        <v>230</v>
      </c>
      <c r="J76" s="79">
        <v>162</v>
      </c>
      <c r="K76" s="65">
        <v>105</v>
      </c>
      <c r="L76" s="65">
        <v>193</v>
      </c>
      <c r="M76" s="66">
        <v>273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50</v>
      </c>
      <c r="D77" s="77">
        <v>23</v>
      </c>
      <c r="E77" s="77">
        <v>30</v>
      </c>
      <c r="F77" s="77">
        <v>53</v>
      </c>
      <c r="G77" s="77">
        <v>48</v>
      </c>
      <c r="H77" s="78">
        <v>23</v>
      </c>
      <c r="I77" s="78">
        <v>1</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29</v>
      </c>
      <c r="L79" s="90">
        <v>47</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143</v>
      </c>
      <c r="D80" s="81">
        <f t="shared" ref="D80:M80" si="3">+SUM(D71:D79)</f>
        <v>228</v>
      </c>
      <c r="E80" s="81">
        <f t="shared" si="3"/>
        <v>218</v>
      </c>
      <c r="F80" s="81">
        <f t="shared" si="3"/>
        <v>229</v>
      </c>
      <c r="G80" s="81">
        <f t="shared" si="3"/>
        <v>191</v>
      </c>
      <c r="H80" s="82">
        <f t="shared" si="3"/>
        <v>141</v>
      </c>
      <c r="I80" s="82">
        <f t="shared" si="3"/>
        <v>290</v>
      </c>
      <c r="J80" s="83">
        <f t="shared" si="3"/>
        <v>212</v>
      </c>
      <c r="K80" s="70">
        <f t="shared" si="3"/>
        <v>169</v>
      </c>
      <c r="L80" s="70">
        <f t="shared" si="3"/>
        <v>243</v>
      </c>
      <c r="M80" s="71">
        <f t="shared" si="3"/>
        <v>339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v>
      </c>
      <c r="F86" s="79">
        <v>4</v>
      </c>
      <c r="G86" s="79">
        <v>4</v>
      </c>
      <c r="H86" s="65">
        <v>0</v>
      </c>
      <c r="I86" s="65">
        <v>3</v>
      </c>
      <c r="J86" s="66">
        <v>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49</v>
      </c>
      <c r="F89" s="79">
        <v>226</v>
      </c>
      <c r="G89" s="79">
        <v>168</v>
      </c>
      <c r="H89" s="65">
        <v>140</v>
      </c>
      <c r="I89" s="65">
        <v>193</v>
      </c>
      <c r="J89" s="66">
        <v>295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23</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1</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29</v>
      </c>
      <c r="I93" s="65">
        <v>47</v>
      </c>
      <c r="J93" s="66">
        <v>43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27</v>
      </c>
      <c r="F94" s="79">
        <v>24</v>
      </c>
      <c r="G94" s="79">
        <v>22</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39</v>
      </c>
      <c r="F95" s="79">
        <v>35</v>
      </c>
      <c r="G95" s="79">
        <v>18</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141</v>
      </c>
      <c r="F96" s="83">
        <f t="shared" si="4"/>
        <v>290</v>
      </c>
      <c r="G96" s="83">
        <f t="shared" si="4"/>
        <v>212</v>
      </c>
      <c r="H96" s="70">
        <f t="shared" si="4"/>
        <v>169</v>
      </c>
      <c r="I96" s="70">
        <f t="shared" si="4"/>
        <v>243</v>
      </c>
      <c r="J96" s="71">
        <f t="shared" si="4"/>
        <v>339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129</v>
      </c>
      <c r="D102" s="102">
        <v>192</v>
      </c>
      <c r="E102" s="102">
        <v>160</v>
      </c>
      <c r="F102" s="102">
        <v>168</v>
      </c>
      <c r="G102" s="102">
        <v>73</v>
      </c>
      <c r="H102" s="103">
        <v>66</v>
      </c>
      <c r="I102" s="103">
        <v>24</v>
      </c>
      <c r="J102" s="103">
        <v>22</v>
      </c>
      <c r="K102" s="97">
        <v>29</v>
      </c>
      <c r="L102" s="97">
        <v>47</v>
      </c>
      <c r="M102" s="98">
        <v>43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14</v>
      </c>
      <c r="D103" s="77">
        <v>36</v>
      </c>
      <c r="E103" s="77">
        <v>56</v>
      </c>
      <c r="F103" s="77">
        <v>61</v>
      </c>
      <c r="G103" s="77">
        <v>118</v>
      </c>
      <c r="H103" s="78">
        <v>75</v>
      </c>
      <c r="I103" s="78">
        <v>265</v>
      </c>
      <c r="J103" s="78">
        <v>190</v>
      </c>
      <c r="K103" s="65">
        <v>140</v>
      </c>
      <c r="L103" s="65">
        <v>196</v>
      </c>
      <c r="M103" s="66">
        <v>296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2</v>
      </c>
      <c r="F104" s="77">
        <v>0</v>
      </c>
      <c r="G104" s="77">
        <v>0</v>
      </c>
      <c r="H104" s="78">
        <v>0</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143</v>
      </c>
      <c r="D107" s="81">
        <f t="shared" ref="D107:M107" si="5">+SUM(D102:D106)</f>
        <v>228</v>
      </c>
      <c r="E107" s="81">
        <f t="shared" si="5"/>
        <v>218</v>
      </c>
      <c r="F107" s="81">
        <f t="shared" si="5"/>
        <v>229</v>
      </c>
      <c r="G107" s="81">
        <f t="shared" si="5"/>
        <v>191</v>
      </c>
      <c r="H107" s="82">
        <f t="shared" si="5"/>
        <v>141</v>
      </c>
      <c r="I107" s="82">
        <f t="shared" si="5"/>
        <v>290</v>
      </c>
      <c r="J107" s="82">
        <f t="shared" si="5"/>
        <v>212</v>
      </c>
      <c r="K107" s="70">
        <f t="shared" si="5"/>
        <v>169</v>
      </c>
      <c r="L107" s="70">
        <f t="shared" si="5"/>
        <v>243</v>
      </c>
      <c r="M107" s="71">
        <f t="shared" si="5"/>
        <v>339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78</v>
      </c>
      <c r="D113" s="108">
        <v>121</v>
      </c>
      <c r="E113" s="108">
        <v>110</v>
      </c>
      <c r="F113" s="108">
        <v>116</v>
      </c>
      <c r="G113" s="108">
        <v>105</v>
      </c>
      <c r="H113" s="109">
        <v>71</v>
      </c>
      <c r="I113" s="109">
        <v>134</v>
      </c>
      <c r="J113" s="97">
        <v>103</v>
      </c>
      <c r="K113" s="97">
        <v>80</v>
      </c>
      <c r="L113" s="97">
        <v>105</v>
      </c>
      <c r="M113" s="98">
        <v>151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65</v>
      </c>
      <c r="D114" s="77">
        <v>107</v>
      </c>
      <c r="E114" s="77">
        <v>108</v>
      </c>
      <c r="F114" s="77">
        <v>113</v>
      </c>
      <c r="G114" s="77">
        <v>86</v>
      </c>
      <c r="H114" s="78">
        <v>70</v>
      </c>
      <c r="I114" s="78">
        <v>156</v>
      </c>
      <c r="J114" s="78">
        <v>109</v>
      </c>
      <c r="K114" s="65">
        <v>89</v>
      </c>
      <c r="L114" s="65">
        <v>138</v>
      </c>
      <c r="M114" s="66">
        <v>188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143</v>
      </c>
      <c r="D116" s="81">
        <f t="shared" si="6"/>
        <v>228</v>
      </c>
      <c r="E116" s="81">
        <f t="shared" si="6"/>
        <v>218</v>
      </c>
      <c r="F116" s="81">
        <f t="shared" si="6"/>
        <v>229</v>
      </c>
      <c r="G116" s="81">
        <f t="shared" si="6"/>
        <v>191</v>
      </c>
      <c r="H116" s="82">
        <f t="shared" si="6"/>
        <v>141</v>
      </c>
      <c r="I116" s="82">
        <f t="shared" si="6"/>
        <v>290</v>
      </c>
      <c r="J116" s="82">
        <f t="shared" si="6"/>
        <v>212</v>
      </c>
      <c r="K116" s="70">
        <f t="shared" si="6"/>
        <v>169</v>
      </c>
      <c r="L116" s="70">
        <f t="shared" si="6"/>
        <v>243</v>
      </c>
      <c r="M116" s="71">
        <f t="shared" si="6"/>
        <v>339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43</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296</v>
      </c>
      <c r="D123" s="115">
        <v>296</v>
      </c>
      <c r="E123" s="116">
        <f t="shared" si="8"/>
        <v>1</v>
      </c>
      <c r="F123" s="137"/>
      <c r="G123" s="241" t="s">
        <v>51</v>
      </c>
      <c r="H123" s="243"/>
      <c r="I123" s="117">
        <v>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339</v>
      </c>
      <c r="D127" s="118">
        <f>+SUM(D121:D126)</f>
        <v>296</v>
      </c>
      <c r="E127" s="119">
        <f t="shared" ref="E127" si="9">+IF(C127=0,"",(D127/C127))</f>
        <v>0.87315634218289084</v>
      </c>
      <c r="F127" s="137"/>
      <c r="G127" s="246" t="s">
        <v>41</v>
      </c>
      <c r="H127" s="248"/>
      <c r="I127" s="120">
        <f>+SUM(I121:I126)</f>
        <v>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2</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27</v>
      </c>
      <c r="G133" s="78">
        <v>25</v>
      </c>
      <c r="H133" s="78">
        <v>27</v>
      </c>
      <c r="I133" s="79">
        <v>0</v>
      </c>
      <c r="J133" s="78">
        <v>0</v>
      </c>
      <c r="K133" s="78">
        <v>29</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73</v>
      </c>
      <c r="J134" s="78">
        <v>73</v>
      </c>
      <c r="K134" s="78">
        <v>50</v>
      </c>
      <c r="L134" s="124">
        <v>72</v>
      </c>
      <c r="M134" s="125">
        <v>84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35</v>
      </c>
      <c r="E135" s="77">
        <v>0</v>
      </c>
      <c r="F135" s="77">
        <v>0</v>
      </c>
      <c r="G135" s="78">
        <v>0</v>
      </c>
      <c r="H135" s="78">
        <v>0</v>
      </c>
      <c r="I135" s="79">
        <v>18</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35</v>
      </c>
      <c r="E138" s="81">
        <f t="shared" si="10"/>
        <v>2</v>
      </c>
      <c r="F138" s="81">
        <f t="shared" si="10"/>
        <v>27</v>
      </c>
      <c r="G138" s="82">
        <f t="shared" si="10"/>
        <v>25</v>
      </c>
      <c r="H138" s="82">
        <f t="shared" si="10"/>
        <v>27</v>
      </c>
      <c r="I138" s="83">
        <f t="shared" si="10"/>
        <v>91</v>
      </c>
      <c r="J138" s="82">
        <f>+SUM(J132:J137)</f>
        <v>73</v>
      </c>
      <c r="K138" s="82">
        <f t="shared" ref="K138" si="11">+SUM(K132:K137)</f>
        <v>79</v>
      </c>
      <c r="L138" s="127">
        <f>+SUM(L132:L137)</f>
        <v>72</v>
      </c>
      <c r="M138" s="128">
        <f>+SUM(M132:M137)</f>
        <v>84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47</v>
      </c>
      <c r="D145" s="77">
        <v>13</v>
      </c>
      <c r="E145" s="77">
        <v>20</v>
      </c>
      <c r="F145" s="77">
        <v>35</v>
      </c>
      <c r="G145" s="78">
        <v>29</v>
      </c>
      <c r="H145" s="78">
        <v>34</v>
      </c>
      <c r="I145" s="79">
        <v>2</v>
      </c>
      <c r="J145" s="78">
        <v>16</v>
      </c>
      <c r="K145" s="78">
        <v>13</v>
      </c>
      <c r="L145" s="124">
        <v>0</v>
      </c>
      <c r="M145" s="125">
        <v>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12</v>
      </c>
      <c r="D146" s="77">
        <v>2</v>
      </c>
      <c r="E146" s="77">
        <v>2</v>
      </c>
      <c r="F146" s="77">
        <v>0</v>
      </c>
      <c r="G146" s="78">
        <v>0</v>
      </c>
      <c r="H146" s="78">
        <v>1</v>
      </c>
      <c r="I146" s="79">
        <v>30</v>
      </c>
      <c r="J146" s="78">
        <v>10</v>
      </c>
      <c r="K146" s="78">
        <v>10</v>
      </c>
      <c r="L146" s="124">
        <v>8</v>
      </c>
      <c r="M146" s="125">
        <v>21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8</v>
      </c>
      <c r="F147" s="77">
        <v>0</v>
      </c>
      <c r="G147" s="78">
        <v>1</v>
      </c>
      <c r="H147" s="78">
        <v>0</v>
      </c>
      <c r="I147" s="79">
        <v>2</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18</v>
      </c>
      <c r="I148" s="79">
        <v>0</v>
      </c>
      <c r="J148" s="78">
        <v>1</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59</v>
      </c>
      <c r="D150" s="81">
        <f t="shared" ref="D150:I150" si="12">+SUM(D144:D149)</f>
        <v>15</v>
      </c>
      <c r="E150" s="81">
        <f t="shared" si="12"/>
        <v>30</v>
      </c>
      <c r="F150" s="81">
        <f t="shared" si="12"/>
        <v>35</v>
      </c>
      <c r="G150" s="82">
        <f t="shared" si="12"/>
        <v>30</v>
      </c>
      <c r="H150" s="82">
        <f t="shared" si="12"/>
        <v>53</v>
      </c>
      <c r="I150" s="83">
        <f t="shared" si="12"/>
        <v>34</v>
      </c>
      <c r="J150" s="82">
        <f>+SUM(J144:J149)</f>
        <v>27</v>
      </c>
      <c r="K150" s="82">
        <f t="shared" ref="K150" si="13">+SUM(K144:K149)</f>
        <v>23</v>
      </c>
      <c r="L150" s="127">
        <f>+SUM(L144:L149)</f>
        <v>8</v>
      </c>
      <c r="M150" s="128">
        <f>+SUM(M144:M149)</f>
        <v>28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1209</v>
      </c>
      <c r="C155" s="130">
        <f>+IFERROR((VLOOKUP(A155,Hoja2!$A$2:$I$1444,4,FALSE)),"")</f>
        <v>1209</v>
      </c>
      <c r="D155" s="169" t="str">
        <f>+IFERROR((VLOOKUP(A155,Hoja2!$A$2:$I$1444,5,FALSE)),"")</f>
        <v>UNIVERSIDAD FRANCISCO DE PAULA SANTANDER</v>
      </c>
      <c r="E155" s="169"/>
      <c r="F155" s="169"/>
      <c r="G155" s="170"/>
      <c r="H155" s="130" t="str">
        <f>+IFERROR((VLOOKUP(A155,Hoja2!$A$2:$I$1444,6,FALSE)),"")</f>
        <v>Norte de Santander</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35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2829</v>
      </c>
      <c r="C157" s="130">
        <f>+IFERROR((VLOOKUP(A157,Hoja2!$A$2:$I$1444,4,FALSE)),"")</f>
        <v>2829</v>
      </c>
      <c r="D157" s="163" t="str">
        <f>+IFERROR((VLOOKUP(A157,Hoja2!$A$2:$I$1444,5,FALSE)),"")</f>
        <v>CORPORACION UNIVERSITARIA MINUTO DE DIOS -UNIMINUTO-</v>
      </c>
      <c r="E157" s="163"/>
      <c r="F157" s="163"/>
      <c r="G157" s="164"/>
      <c r="H157" s="130" t="str">
        <f>+IFERROR((VLOOKUP(A157,Hoja2!$A$2:$I$1444,6,FALSE)),"")</f>
        <v>Bogotá, D.C.</v>
      </c>
      <c r="I157" s="130" t="str">
        <f>+IFERROR((VLOOKUP(A157,Hoja2!$A$2:$I$1444,7,FALSE)),"")</f>
        <v>Privado</v>
      </c>
      <c r="J157" s="249" t="str">
        <f>+IFERROR((VLOOKUP(A157,Hoja2!$A$2:$I$1444,8,FALSE)),"")</f>
        <v>Institución Universitaria/Escuela Tecnológica</v>
      </c>
      <c r="K157" s="250"/>
      <c r="L157" s="131">
        <f>+IFERROR((VLOOKUP(A157,Hoja2!$A$2:$I$1444,9,FALSE)),"")</f>
        <v>260</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9110</v>
      </c>
      <c r="C158" s="130">
        <f>+IFERROR((VLOOKUP(A158,Hoja2!$A$2:$I$1444,4,FALSE)),"")</f>
        <v>9110</v>
      </c>
      <c r="D158" s="163" t="str">
        <f>+IFERROR((VLOOKUP(A158,Hoja2!$A$2:$I$1444,5,FALSE)),"")</f>
        <v>SERVICIO NACIONAL DE APRENDIZAJE-SENA-</v>
      </c>
      <c r="E158" s="163"/>
      <c r="F158" s="163"/>
      <c r="G158" s="164"/>
      <c r="H158" s="130" t="str">
        <f>+IFERROR((VLOOKUP(A158,Hoja2!$A$2:$I$1444,6,FALSE)),"")</f>
        <v>Bogotá, D.C.</v>
      </c>
      <c r="I158" s="130" t="str">
        <f>+IFERROR((VLOOKUP(A158,Hoja2!$A$2:$I$1444,7,FALSE)),"")</f>
        <v>Oficial</v>
      </c>
      <c r="J158" s="249" t="str">
        <f>+IFERROR((VLOOKUP(A158,Hoja2!$A$2:$I$1444,8,FALSE)),"")</f>
        <v>Institución Tecnológica</v>
      </c>
      <c r="K158" s="250"/>
      <c r="L158" s="131">
        <f>+IFERROR((VLOOKUP(A158,Hoja2!$A$2:$I$1444,9,FALSE)),"")</f>
        <v>43</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339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6BiReiHcZKTazDOuIGb8vyy8g8oOZRyzaZuEVpR9eOTJQ9VNIGg4yjxRrGnZT6QHzazJJEwjmlYZBDrOPLmrw==" saltValue="7eHfjjaaqma740TkzrU+l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4</v>
      </c>
      <c r="B1435">
        <v>97001</v>
      </c>
      <c r="C1435">
        <v>9110</v>
      </c>
      <c r="D1435">
        <v>9110</v>
      </c>
      <c r="E1435" t="s">
        <v>186</v>
      </c>
      <c r="F1435" t="s">
        <v>137</v>
      </c>
      <c r="G1435" t="s">
        <v>39</v>
      </c>
      <c r="H1435" t="s">
        <v>179</v>
      </c>
      <c r="I1435">
        <v>43</v>
      </c>
    </row>
    <row r="1436" spans="1:9" x14ac:dyDescent="0.25">
      <c r="A1436" s="167">
        <f>+COUNTIF($B$1:B1436,Hoja1!$D$10)</f>
        <v>4</v>
      </c>
      <c r="B1436">
        <v>99001</v>
      </c>
      <c r="C1436">
        <v>2102</v>
      </c>
      <c r="D1436">
        <v>2102</v>
      </c>
      <c r="E1436" t="s">
        <v>154</v>
      </c>
      <c r="F1436" t="s">
        <v>137</v>
      </c>
      <c r="G1436" t="s">
        <v>39</v>
      </c>
      <c r="H1436" t="s">
        <v>130</v>
      </c>
      <c r="I1436">
        <v>604</v>
      </c>
    </row>
    <row r="1437" spans="1:9" x14ac:dyDescent="0.25">
      <c r="A1437" s="167">
        <f>+COUNTIF($B$1:B1437,Hoja1!$D$10)</f>
        <v>4</v>
      </c>
      <c r="B1437">
        <v>99001</v>
      </c>
      <c r="C1437">
        <v>2104</v>
      </c>
      <c r="D1437">
        <v>2104</v>
      </c>
      <c r="E1437" t="s">
        <v>155</v>
      </c>
      <c r="F1437" t="s">
        <v>137</v>
      </c>
      <c r="G1437" t="s">
        <v>39</v>
      </c>
      <c r="H1437" t="s">
        <v>156</v>
      </c>
      <c r="I1437">
        <v>24</v>
      </c>
    </row>
    <row r="1438" spans="1:9" x14ac:dyDescent="0.25">
      <c r="A1438" s="167">
        <f>+COUNTIF($B$1:B1438,Hoja1!$D$10)</f>
        <v>4</v>
      </c>
      <c r="B1438">
        <v>99001</v>
      </c>
      <c r="C1438">
        <v>9110</v>
      </c>
      <c r="D1438">
        <v>9110</v>
      </c>
      <c r="E1438" t="s">
        <v>186</v>
      </c>
      <c r="F1438" t="s">
        <v>137</v>
      </c>
      <c r="G1438" t="s">
        <v>39</v>
      </c>
      <c r="H1438" t="s">
        <v>179</v>
      </c>
      <c r="I1438">
        <v>344</v>
      </c>
    </row>
    <row r="1439" spans="1:9" x14ac:dyDescent="0.25">
      <c r="A1439" s="167">
        <f>+COUNTIF($B$1:B1439,Hoja1!$D$10)</f>
        <v>4</v>
      </c>
      <c r="B1439">
        <v>99524</v>
      </c>
      <c r="C1439">
        <v>2104</v>
      </c>
      <c r="D1439">
        <v>2104</v>
      </c>
      <c r="E1439" t="s">
        <v>155</v>
      </c>
      <c r="F1439" t="s">
        <v>137</v>
      </c>
      <c r="G1439" t="s">
        <v>39</v>
      </c>
      <c r="H1439" t="s">
        <v>156</v>
      </c>
      <c r="I1439">
        <v>25</v>
      </c>
    </row>
    <row r="1440" spans="1:9" x14ac:dyDescent="0.25">
      <c r="A1440" s="167">
        <f>+COUNTIF($B$1:B1440,Hoja1!$D$10)</f>
        <v>4</v>
      </c>
      <c r="B1440">
        <v>99624</v>
      </c>
      <c r="C1440">
        <v>2104</v>
      </c>
      <c r="D1440">
        <v>2104</v>
      </c>
      <c r="E1440" t="s">
        <v>155</v>
      </c>
      <c r="F1440" t="s">
        <v>137</v>
      </c>
      <c r="G1440" t="s">
        <v>39</v>
      </c>
      <c r="H1440" t="s">
        <v>156</v>
      </c>
      <c r="I1440">
        <v>15</v>
      </c>
    </row>
    <row r="1441" spans="1:9" x14ac:dyDescent="0.25">
      <c r="A1441" s="167">
        <f>+COUNTIF($B$1:B1441,Hoja1!$D$10)</f>
        <v>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