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ACDE9D3-03B8-46CE-A913-9B65C3C9F65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<sst xmlns="http://schemas.openxmlformats.org/spreadsheetml/2006/main" count="22315" uniqueCount="444">
  <si>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</si>
  <si>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</si>
  <si>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</si>
  <si>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</si>
  <si>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</si>
  <si>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</si>
  <si>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</si>
  <si>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</si>
  <si>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</si>
  <si>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</si>
  <si>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</si>
  <si>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</si>
  <si>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</si>
  <si>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</si>
  <si>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</si>
  <si>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</si>
  <si>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</si>
  <si>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</si>
  <si>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</si>
  <si>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</si>
  <si>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</si>
  <si>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</si>
  <si>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</si>
  <si>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</si>
  <si>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</si>
  <si>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</si>
  <si>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</si>
  <si>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</si>
  <si>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</si>
  <si>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</si>
  <si>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</si>
  <si>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</si>
  <si>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</si>
  <si>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</si>
  <si>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</si>
  <si>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</si>
  <si>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</si>
  <si>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</si>
  <si>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</si>
  <si>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</si>
  <si>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</si>
  <si>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</si>
  <si>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</si>
  <si>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</si>
  <si>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</si>
  <si>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</si>
  <si>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</si>
  <si>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</si>
  <si>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</si>
  <si>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</si>
  <si>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</si>
  <si>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</si>
  <si>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</si>
  <si>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</si>
  <si>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</si>
  <si>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</si>
  <si>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</si>
  <si>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</si>
  <si>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</si>
  <si>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</si>
  <si>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</si>
  <si>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</si>
  <si>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</si>
  <si>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</si>
  <si>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</si>
  <si>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</si>
  <si>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</si>
  <si>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</si>
  <si>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</si>
  <si>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</si>
  <si>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</si>
  <si>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</si>
  <si>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</si>
  <si>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</si>
  <si>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</si>
  <si>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</si>
  <si>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</si>
  <si>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</si>
  <si>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</si>
  <si>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</si>
  <si>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</si>
  <si>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</si>
  <si>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</si>
  <si>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</si>
  <si>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</si>
  <si>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</si>
  <si>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</si>
  <si>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</si>
  <si>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</si>
  <si>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</si>
  <si>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</si>
  <si>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</si>
  <si>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</si>
  <si>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</si>
  <si>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</si>
  <si>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</si>
  <si>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</si>
  <si>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</si>
  <si>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</si>
  <si>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</si>
  <si>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</si>
  <si>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</si>
  <si>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</si>
  <si>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</si>
  <si>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</si>
  <si>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</si>
  <si>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</si>
  <si>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</si>
  <si>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</si>
  <si>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</si>
  <si>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</si>
  <si>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</si>
  <si>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</si>
  <si>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</si>
  <si>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</si>
  <si>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</si>
  <si>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</si>
  <si>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</si>
  <si>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</si>
  <si>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</si>
  <si>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</si>
  <si>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</si>
  <si>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</si>
  <si>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</si>
  <si>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</si>
  <si>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</si>
  <si>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</si>
  <si>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</si>
  <si>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</si>
  <si>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</si>
  <si>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</si>
  <si>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</si>
  <si>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</si>
  <si>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</si>
  <si>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</si>
  <si>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</si>
  <si>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</si>
  <si>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</si>
  <si>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</si>
  <si>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</si>
  <si>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</si>
  <si>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</si>
  <si>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</si>
  <si>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</si>
  <si>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</si>
  <si>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</si>
  <si>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</si>
  <si>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</si>
  <si>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</si>
  <si>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</si>
  <si>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</si>
  <si>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</si>
  <si>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</si>
  <si>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</si>
  <si>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</si>
  <si>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</si>
  <si>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</si>
  <si>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</si>
  <si>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</si>
  <si>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</si>
  <si>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</si>
  <si>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</si>
  <si>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</si>
  <si>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</si>
  <si>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</si>
  <si>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</si>
  <si>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</si>
  <si>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</si>
  <si>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</si>
  <si>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</si>
  <si>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</si>
  <si>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</si>
  <si>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</si>
  <si>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</si>
  <si>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</si>
  <si>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</si>
  <si>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</si>
  <si>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</si>
  <si>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</si>
  <si>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</si>
  <si>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</si>
  <si>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</si>
  <si>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</si>
  <si>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</si>
  <si>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</si>
  <si>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</si>
  <si>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</si>
  <si>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</si>
  <si>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</si>
  <si>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</si>
  <si>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</si>
  <si>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</si>
  <si>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</si>
  <si>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</si>
  <si>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</si>
  <si>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</si>
  <si>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</si>
  <si>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</si>
  <si>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</si>
  <si>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</si>
  <si>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</si>
  <si>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</si>
  <si>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</si>
  <si>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</si>
  <si>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</si>
  <si>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</si>
  <si>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</si>
  <si>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</si>
  <si>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</si>
  <si>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</si>
  <si>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</si>
  <si>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</si>
  <si>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</si>
  <si>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</si>
  <si>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</si>
  <si>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</si>
  <si>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</si>
  <si>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</si>
  <si>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</si>
  <si>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</si>
  <si>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</si>
  <si>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</si>
  <si>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</si>
  <si>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</si>
  <si>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</si>
  <si>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</si>
  <si>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</si>
  <si>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</si>
  <si>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</si>
  <si>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</si>
  <si>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</si>
  <si>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</si>
  <si>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</si>
  <si>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</si>
  <si>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</si>
  <si>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</si>
  <si>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</si>
  <si>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</si>
  <si>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</si>
  <si>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</si>
  <si>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</si>
  <si>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</si>
  <si>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</si>
  <si>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</si>
  <si>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</si>
  <si>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</si>
  <si>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</si>
  <si>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</si>
  <si>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</si>
  <si>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</si>
  <si>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</si>
  <si>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</si>
  <si>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</si>
  <si>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</si>
  <si>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</si>
  <si>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</si>
  <si>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</si>
  <si>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</si>
  <si>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</si>
  <si>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</si>
  <si>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</si>
  <si>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</si>
  <si>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</si>
  <si>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</si>
  <si>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</si>
  <si>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</si>
  <si>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</si>
  <si>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</si>
  <si>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</si>
  <si>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</si>
  <si>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</si>
  <si>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</si>
  <si>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</si>
  <si>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</si>
  <si>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</si>
  <si>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</si>
  <si>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</si>
  <si>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</si>
  <si>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</si>
  <si>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</si>
  <si>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</si>
  <si>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</si>
  <si>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</si>
  <si>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</si>
  <si>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</si>
  <si>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</si>
  <si>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</si>
  <si>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</si>
  <si>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</si>
  <si>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</si>
  <si>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</si>
  <si>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</si>
  <si>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</si>
  <si>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</si>
  <si>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</si>
  <si>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</si>
  <si>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</si>
  <si>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</si>
  <si>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</si>
  <si>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</si>
  <si>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</si>
  <si>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</si>
  <si>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</si>
  <si>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</si>
  <si>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</si>
  <si>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</si>
  <si>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</si>
  <si>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</si>
  <si>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</si>
  <si>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</si>
  <si>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</si>
  <si>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</si>
  <si>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</si>
  <si>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</si>
  <si>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</si>
  <si>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</si>
  <si>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</si>
  <si>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</si>
  <si>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</si>
  <si>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</si>
  <si>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</si>
  <si>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</si>
  <si>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</si>
  <si>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</si>
  <si>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</si>
  <si>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</si>
  <si>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</si>
  <si>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</si>
  <si>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</si>
  <si>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</si>
  <si>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</si>
  <si>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</si>
  <si>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</si>
  <si>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</si>
  <si>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</si>
  <si>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</si>
  <si>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</si>
  <si>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</si>
  <si>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</si>
  <si>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</si>
  <si>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</si>
  <si>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</si>
  <si>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</si>
  <si>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</si>
  <si>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</si>
  <si>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</si>
  <si>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</si>
  <si>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</si>
  <si>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</si>
  <si>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</si>
  <si>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</si>
  <si>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</si>
  <si>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</si>
  <si>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</si>
  <si>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</si>
  <si>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</si>
  <si>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</si>
  <si>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</si>
  <si>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</si>
  <si>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</si>
  <si>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</si>
  <si>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</si>
  <si>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</si>
  <si>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</si>
  <si>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</si>
  <si>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</si>
  <si>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</si>
  <si>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</si>
  <si>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</si>
  <si>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</si>
  <si>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</si>
  <si>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</si>
  <si>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</si>
  <si>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</si>
  <si>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</si>
  <si>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</si>
  <si>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</si>
  <si>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</si>
  <si>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</si>
  <si>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</si>
  <si>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</si>
  <si>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</si>
  <si>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</si>
  <si>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</si>
  <si>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</si>
  <si>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</si>
  <si>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</si>
  <si>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</si>
  <si>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</si>
  <si>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</si>
  <si>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</si>
  <si>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</si>
  <si>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</si>
  <si>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</si>
  <si>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</si>
  <si>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</si>
  <si>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</si>
  <si>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</si>
  <si>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</si>
  <si>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</si>
  <si>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</si>
  <si>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</si>
  <si>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</si>
  <si>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</si>
  <si>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</si>
  <si>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</si>
  <si>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</si>
  <si>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</si>
  <si>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</si>
  <si>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</si>
  <si>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</si>
  <si>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</si>
  <si>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</si>
  <si>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</si>
  <si>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</si>
  <si>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</si>
  <si>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</si>
  <si>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</si>
  <si>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</si>
  <si>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</si>
  <si>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</si>
  <si>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</si>
  <si>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</si>
  <si>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</si>
  <si>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</si>
  <si>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</si>
  <si>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</si>
  <si>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</si>
  <si>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</si>
  <si>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</si>
  <si>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</si>
  <si>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</si>
  <si>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</si>
  <si>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</si>
  <si>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</si>
  <si>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</si>
  <si>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</si>
  <si>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</si>
  <si>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</si>
  <si>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</si>
  <si>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</si>
  <si>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</si>
  <si>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MADRID</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</si>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</sst>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MADRID</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25430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25430</v>
      </c>
      <c r="F12" s="141"/>
      <c r="G12" s="139" t="str">
        <f>+A10</f>
        <v>MADRID</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MADRID</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1384</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1215</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169</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0.11214694480339671</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0.503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6.1929520508376662E-2</v>
      </c>
      <c r="D30" s="24">
        <v>5.0143900819127743E-2</v>
      </c>
      <c r="E30" s="24">
        <v>4.8322005097706032E-2</v>
      </c>
      <c r="F30" s="24">
        <v>5.3039575683394534E-2</v>
      </c>
      <c r="G30" s="24">
        <v>5.1559578864508508E-2</v>
      </c>
      <c r="H30" s="25">
        <v>5.6295456692169642E-2</v>
      </c>
      <c r="I30" s="25">
        <v>0.11459805861841485</v>
      </c>
      <c r="J30" s="26">
        <v>0.12280044926993636</v>
      </c>
      <c r="K30" s="26">
        <v>0.11807498601007274</v>
      </c>
      <c r="L30" s="26">
        <v>0.11887527839643652</v>
      </c>
      <c r="M30" s="27">
        <v>0.11214694480339671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1016</v>
      </c>
      <c r="D39" s="39">
        <v>484</v>
      </c>
      <c r="E39" s="40">
        <v>0.4763779527559055</v>
      </c>
      <c r="F39" s="38">
        <v>1061</v>
      </c>
      <c r="G39" s="39">
        <v>552</v>
      </c>
      <c r="H39" s="40">
        <v>0.52026390197926486</v>
      </c>
      <c r="I39" s="38">
        <v>1073</v>
      </c>
      <c r="J39" s="39">
        <v>501</v>
      </c>
      <c r="K39" s="40">
        <v>0.46691519105312207</v>
      </c>
      <c r="L39" s="41">
        <v>1317</v>
      </c>
      <c r="M39" s="42">
        <v>662</v>
      </c>
      <c r="N39" s="43">
        <v>0.503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536</v>
      </c>
      <c r="D46" s="60">
        <v>402</v>
      </c>
      <c r="E46" s="60">
        <v>427</v>
      </c>
      <c r="F46" s="60">
        <v>483</v>
      </c>
      <c r="G46" s="60">
        <v>511</v>
      </c>
      <c r="H46" s="61">
        <v>571</v>
      </c>
      <c r="I46" s="61">
        <v>872</v>
      </c>
      <c r="J46" s="62">
        <v>745</v>
      </c>
      <c r="K46" s="62">
        <v>822</v>
      </c>
      <c r="L46" s="62">
        <v>758</v>
      </c>
      <c r="M46" s="63">
        <v>647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51</v>
      </c>
      <c r="E47" s="45">
        <v>28</v>
      </c>
      <c r="F47" s="45">
        <v>37</v>
      </c>
      <c r="G47" s="45">
        <v>13</v>
      </c>
      <c r="H47" s="64">
        <v>25</v>
      </c>
      <c r="I47" s="64">
        <v>575</v>
      </c>
      <c r="J47" s="65">
        <v>575</v>
      </c>
      <c r="K47" s="65">
        <v>635</v>
      </c>
      <c r="L47" s="65">
        <v>663</v>
      </c>
      <c r="M47" s="66">
        <v>737</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536</v>
      </c>
      <c r="D48" s="68">
        <f t="shared" ref="D48:L48" si="0">+SUM(D46:D47)</f>
        <v>453</v>
      </c>
      <c r="E48" s="68">
        <f t="shared" si="0"/>
        <v>455</v>
      </c>
      <c r="F48" s="68">
        <f t="shared" si="0"/>
        <v>520</v>
      </c>
      <c r="G48" s="68">
        <f t="shared" si="0"/>
        <v>524</v>
      </c>
      <c r="H48" s="69">
        <f t="shared" si="0"/>
        <v>596</v>
      </c>
      <c r="I48" s="69">
        <f t="shared" si="0"/>
        <v>1447</v>
      </c>
      <c r="J48" s="70">
        <f t="shared" si="0"/>
        <v>1320</v>
      </c>
      <c r="K48" s="70">
        <f t="shared" si="0"/>
        <v>1457</v>
      </c>
      <c r="L48" s="70">
        <f t="shared" si="0"/>
        <v>1421</v>
      </c>
      <c r="M48" s="71">
        <f>+SUM(M46:M47)</f>
        <v>1384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536</v>
      </c>
      <c r="D53" s="60">
        <v>453</v>
      </c>
      <c r="E53" s="60">
        <v>455</v>
      </c>
      <c r="F53" s="60">
        <v>520</v>
      </c>
      <c r="G53" s="60">
        <v>524</v>
      </c>
      <c r="H53" s="61">
        <v>596</v>
      </c>
      <c r="I53" s="61">
        <v>1216</v>
      </c>
      <c r="J53" s="62">
        <v>1312</v>
      </c>
      <c r="K53" s="62">
        <v>1266</v>
      </c>
      <c r="L53" s="62">
        <v>1281</v>
      </c>
      <c r="M53" s="63">
        <v>1215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231</v>
      </c>
      <c r="J54" s="65">
        <v>8</v>
      </c>
      <c r="K54" s="65">
        <v>191</v>
      </c>
      <c r="L54" s="65">
        <v>140</v>
      </c>
      <c r="M54" s="66">
        <v>169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536</v>
      </c>
      <c r="D55" s="68">
        <f t="shared" ref="D55:M55" si="1">+SUM(D53:D54)</f>
        <v>453</v>
      </c>
      <c r="E55" s="68">
        <f t="shared" si="1"/>
        <v>455</v>
      </c>
      <c r="F55" s="68">
        <f t="shared" si="1"/>
        <v>520</v>
      </c>
      <c r="G55" s="68">
        <f t="shared" si="1"/>
        <v>524</v>
      </c>
      <c r="H55" s="69">
        <f t="shared" si="1"/>
        <v>596</v>
      </c>
      <c r="I55" s="69">
        <f t="shared" si="1"/>
        <v>1447</v>
      </c>
      <c r="J55" s="70">
        <f t="shared" si="1"/>
        <v>1320</v>
      </c>
      <c r="K55" s="70">
        <f t="shared" si="1"/>
        <v>1457</v>
      </c>
      <c r="L55" s="70">
        <f t="shared" si="1"/>
        <v>1421</v>
      </c>
      <c r="M55" s="71">
        <f t="shared" si="1"/>
        <v>1384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43</v>
      </c>
      <c r="E60" s="73">
        <v>27</v>
      </c>
      <c r="F60" s="73">
        <v>37</v>
      </c>
      <c r="G60" s="73">
        <v>13</v>
      </c>
      <c r="H60" s="74">
        <v>23</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536</v>
      </c>
      <c r="D61" s="77">
        <v>407</v>
      </c>
      <c r="E61" s="77">
        <v>427</v>
      </c>
      <c r="F61" s="77">
        <v>483</v>
      </c>
      <c r="G61" s="77">
        <v>511</v>
      </c>
      <c r="H61" s="78">
        <v>573</v>
      </c>
      <c r="I61" s="78">
        <v>641</v>
      </c>
      <c r="J61" s="79">
        <v>684</v>
      </c>
      <c r="K61" s="65">
        <v>600</v>
      </c>
      <c r="L61" s="65">
        <v>561</v>
      </c>
      <c r="M61" s="66">
        <v>440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1</v>
      </c>
      <c r="F62" s="77">
        <v>0</v>
      </c>
      <c r="G62" s="77">
        <v>0</v>
      </c>
      <c r="H62" s="78">
        <v>0</v>
      </c>
      <c r="I62" s="78">
        <v>574</v>
      </c>
      <c r="J62" s="79">
        <v>628</v>
      </c>
      <c r="K62" s="65">
        <v>666</v>
      </c>
      <c r="L62" s="65">
        <v>720</v>
      </c>
      <c r="M62" s="66">
        <v>775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231</v>
      </c>
      <c r="J63" s="79">
        <v>8</v>
      </c>
      <c r="K63" s="65">
        <v>191</v>
      </c>
      <c r="L63" s="65">
        <v>140</v>
      </c>
      <c r="M63" s="66">
        <v>169</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536</v>
      </c>
      <c r="D66" s="81">
        <f t="shared" ref="D66:M66" si="2">+SUM(D60:D65)</f>
        <v>453</v>
      </c>
      <c r="E66" s="81">
        <f t="shared" si="2"/>
        <v>455</v>
      </c>
      <c r="F66" s="81">
        <f t="shared" si="2"/>
        <v>520</v>
      </c>
      <c r="G66" s="81">
        <f t="shared" si="2"/>
        <v>524</v>
      </c>
      <c r="H66" s="82">
        <f t="shared" si="2"/>
        <v>596</v>
      </c>
      <c r="I66" s="82">
        <f t="shared" si="2"/>
        <v>1447</v>
      </c>
      <c r="J66" s="83">
        <f t="shared" si="2"/>
        <v>1320</v>
      </c>
      <c r="K66" s="70">
        <f t="shared" si="2"/>
        <v>1457</v>
      </c>
      <c r="L66" s="70">
        <f t="shared" si="2"/>
        <v>1421</v>
      </c>
      <c r="M66" s="71">
        <f t="shared" si="2"/>
        <v>1384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2</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117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24</v>
      </c>
      <c r="D74" s="77">
        <v>0</v>
      </c>
      <c r="E74" s="77">
        <v>0</v>
      </c>
      <c r="F74" s="77">
        <v>0</v>
      </c>
      <c r="G74" s="77">
        <v>0</v>
      </c>
      <c r="H74" s="78">
        <v>0</v>
      </c>
      <c r="I74" s="78">
        <v>169</v>
      </c>
      <c r="J74" s="79">
        <v>262</v>
      </c>
      <c r="K74" s="65">
        <v>324</v>
      </c>
      <c r="L74" s="65">
        <v>0</v>
      </c>
      <c r="M74" s="66">
        <v>282</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93</v>
      </c>
      <c r="D75" s="77">
        <v>94</v>
      </c>
      <c r="E75" s="77">
        <v>101</v>
      </c>
      <c r="F75" s="77">
        <v>119</v>
      </c>
      <c r="G75" s="77">
        <v>150</v>
      </c>
      <c r="H75" s="78">
        <v>169</v>
      </c>
      <c r="I75" s="78">
        <v>165</v>
      </c>
      <c r="J75" s="79">
        <v>152</v>
      </c>
      <c r="K75" s="65">
        <v>134</v>
      </c>
      <c r="L75" s="65">
        <v>140</v>
      </c>
      <c r="M75" s="66">
        <v>143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90</v>
      </c>
      <c r="D76" s="77">
        <v>51</v>
      </c>
      <c r="E76" s="77">
        <v>28</v>
      </c>
      <c r="F76" s="77">
        <v>83</v>
      </c>
      <c r="G76" s="77">
        <v>108</v>
      </c>
      <c r="H76" s="78">
        <v>133</v>
      </c>
      <c r="I76" s="78">
        <v>751</v>
      </c>
      <c r="J76" s="79">
        <v>451</v>
      </c>
      <c r="K76" s="65">
        <v>467</v>
      </c>
      <c r="L76" s="65">
        <v>633</v>
      </c>
      <c r="M76" s="66">
        <v>293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329</v>
      </c>
      <c r="D77" s="77">
        <v>308</v>
      </c>
      <c r="E77" s="77">
        <v>326</v>
      </c>
      <c r="F77" s="77">
        <v>317</v>
      </c>
      <c r="G77" s="77">
        <v>266</v>
      </c>
      <c r="H77" s="78">
        <v>292</v>
      </c>
      <c r="I77" s="78">
        <v>362</v>
      </c>
      <c r="J77" s="79">
        <v>455</v>
      </c>
      <c r="K77" s="65">
        <v>484</v>
      </c>
      <c r="L77" s="65">
        <v>566</v>
      </c>
      <c r="M77" s="66">
        <v>373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48</v>
      </c>
      <c r="L79" s="90">
        <v>82</v>
      </c>
      <c r="M79" s="91">
        <v>176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536</v>
      </c>
      <c r="D80" s="81">
        <f t="shared" ref="D80:M80" si="3">+SUM(D71:D79)</f>
        <v>453</v>
      </c>
      <c r="E80" s="81">
        <f t="shared" si="3"/>
        <v>455</v>
      </c>
      <c r="F80" s="81">
        <f t="shared" si="3"/>
        <v>520</v>
      </c>
      <c r="G80" s="81">
        <f t="shared" si="3"/>
        <v>524</v>
      </c>
      <c r="H80" s="82">
        <f t="shared" si="3"/>
        <v>596</v>
      </c>
      <c r="I80" s="82">
        <f t="shared" si="3"/>
        <v>1447</v>
      </c>
      <c r="J80" s="83">
        <f t="shared" si="3"/>
        <v>1320</v>
      </c>
      <c r="K80" s="70">
        <f t="shared" si="3"/>
        <v>1457</v>
      </c>
      <c r="L80" s="70">
        <f t="shared" si="3"/>
        <v>1421</v>
      </c>
      <c r="M80" s="71">
        <f t="shared" si="3"/>
        <v>1384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39</v>
      </c>
      <c r="I86" s="65">
        <v>81</v>
      </c>
      <c r="J86" s="66">
        <v>117</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v>
      </c>
      <c r="F88" s="79">
        <v>0</v>
      </c>
      <c r="G88" s="79">
        <v>0</v>
      </c>
      <c r="H88" s="65">
        <v>0</v>
      </c>
      <c r="I88" s="65">
        <v>0</v>
      </c>
      <c r="J88" s="66">
        <v>27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14</v>
      </c>
      <c r="F89" s="79">
        <v>786</v>
      </c>
      <c r="G89" s="79">
        <v>573</v>
      </c>
      <c r="H89" s="65">
        <v>709</v>
      </c>
      <c r="I89" s="65">
        <v>608</v>
      </c>
      <c r="J89" s="66">
        <v>567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v>
      </c>
      <c r="F91" s="79">
        <v>0</v>
      </c>
      <c r="G91" s="79">
        <v>0</v>
      </c>
      <c r="H91" s="65">
        <v>9</v>
      </c>
      <c r="I91" s="65">
        <v>1</v>
      </c>
      <c r="J91" s="66">
        <v>21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290</v>
      </c>
      <c r="F92" s="79">
        <v>362</v>
      </c>
      <c r="G92" s="79">
        <v>455</v>
      </c>
      <c r="H92" s="65">
        <v>484</v>
      </c>
      <c r="I92" s="65">
        <v>566</v>
      </c>
      <c r="J92" s="66">
        <v>528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284</v>
      </c>
      <c r="F95" s="79">
        <v>299</v>
      </c>
      <c r="G95" s="79">
        <v>292</v>
      </c>
      <c r="H95" s="65">
        <v>216</v>
      </c>
      <c r="I95" s="65">
        <v>165</v>
      </c>
      <c r="J95" s="66">
        <v>124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596</v>
      </c>
      <c r="F96" s="83">
        <f t="shared" si="4"/>
        <v>1447</v>
      </c>
      <c r="G96" s="83">
        <f t="shared" si="4"/>
        <v>1320</v>
      </c>
      <c r="H96" s="70">
        <f t="shared" si="4"/>
        <v>1457</v>
      </c>
      <c r="I96" s="70">
        <f t="shared" si="4"/>
        <v>1421</v>
      </c>
      <c r="J96" s="71">
        <f t="shared" si="4"/>
        <v>1384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536</v>
      </c>
      <c r="D102" s="102">
        <v>450</v>
      </c>
      <c r="E102" s="102">
        <v>454</v>
      </c>
      <c r="F102" s="102">
        <v>519</v>
      </c>
      <c r="G102" s="102">
        <v>524</v>
      </c>
      <c r="H102" s="103">
        <v>589</v>
      </c>
      <c r="I102" s="103">
        <v>661</v>
      </c>
      <c r="J102" s="103">
        <v>747</v>
      </c>
      <c r="K102" s="97">
        <v>748</v>
      </c>
      <c r="L102" s="97">
        <v>813</v>
      </c>
      <c r="M102" s="98">
        <v>817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1</v>
      </c>
      <c r="F103" s="77">
        <v>1</v>
      </c>
      <c r="G103" s="77">
        <v>0</v>
      </c>
      <c r="H103" s="78">
        <v>7</v>
      </c>
      <c r="I103" s="78">
        <v>555</v>
      </c>
      <c r="J103" s="78">
        <v>565</v>
      </c>
      <c r="K103" s="65">
        <v>527</v>
      </c>
      <c r="L103" s="65">
        <v>469</v>
      </c>
      <c r="M103" s="66">
        <v>419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231</v>
      </c>
      <c r="J104" s="78">
        <v>8</v>
      </c>
      <c r="K104" s="65">
        <v>182</v>
      </c>
      <c r="L104" s="65">
        <v>139</v>
      </c>
      <c r="M104" s="66">
        <v>148</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536</v>
      </c>
      <c r="D107" s="81">
        <f t="shared" ref="D107:M107" si="5">+SUM(D102:D106)</f>
        <v>453</v>
      </c>
      <c r="E107" s="81">
        <f t="shared" si="5"/>
        <v>455</v>
      </c>
      <c r="F107" s="81">
        <f t="shared" si="5"/>
        <v>520</v>
      </c>
      <c r="G107" s="81">
        <f t="shared" si="5"/>
        <v>524</v>
      </c>
      <c r="H107" s="82">
        <f t="shared" si="5"/>
        <v>596</v>
      </c>
      <c r="I107" s="82">
        <f t="shared" si="5"/>
        <v>1447</v>
      </c>
      <c r="J107" s="82">
        <f t="shared" si="5"/>
        <v>1320</v>
      </c>
      <c r="K107" s="70">
        <f t="shared" si="5"/>
        <v>1457</v>
      </c>
      <c r="L107" s="70">
        <f t="shared" si="5"/>
        <v>1421</v>
      </c>
      <c r="M107" s="71">
        <f t="shared" si="5"/>
        <v>1384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380</v>
      </c>
      <c r="D113" s="108">
        <v>381</v>
      </c>
      <c r="E113" s="108">
        <v>369</v>
      </c>
      <c r="F113" s="108">
        <v>385</v>
      </c>
      <c r="G113" s="108">
        <v>365</v>
      </c>
      <c r="H113" s="109">
        <v>428</v>
      </c>
      <c r="I113" s="109">
        <v>866</v>
      </c>
      <c r="J113" s="97">
        <v>745</v>
      </c>
      <c r="K113" s="97">
        <v>861</v>
      </c>
      <c r="L113" s="97">
        <v>851</v>
      </c>
      <c r="M113" s="98">
        <v>819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156</v>
      </c>
      <c r="D114" s="77">
        <v>72</v>
      </c>
      <c r="E114" s="77">
        <v>86</v>
      </c>
      <c r="F114" s="77">
        <v>135</v>
      </c>
      <c r="G114" s="77">
        <v>159</v>
      </c>
      <c r="H114" s="78">
        <v>168</v>
      </c>
      <c r="I114" s="78">
        <v>581</v>
      </c>
      <c r="J114" s="78">
        <v>575</v>
      </c>
      <c r="K114" s="65">
        <v>596</v>
      </c>
      <c r="L114" s="65">
        <v>570</v>
      </c>
      <c r="M114" s="66">
        <v>565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536</v>
      </c>
      <c r="D116" s="81">
        <f t="shared" si="6"/>
        <v>453</v>
      </c>
      <c r="E116" s="81">
        <f t="shared" si="6"/>
        <v>455</v>
      </c>
      <c r="F116" s="81">
        <f t="shared" si="6"/>
        <v>520</v>
      </c>
      <c r="G116" s="81">
        <f t="shared" si="6"/>
        <v>524</v>
      </c>
      <c r="H116" s="82">
        <f t="shared" si="6"/>
        <v>596</v>
      </c>
      <c r="I116" s="82">
        <f t="shared" si="6"/>
        <v>1447</v>
      </c>
      <c r="J116" s="82">
        <f t="shared" si="6"/>
        <v>1320</v>
      </c>
      <c r="K116" s="70">
        <f t="shared" si="6"/>
        <v>1457</v>
      </c>
      <c r="L116" s="70">
        <f t="shared" si="6"/>
        <v>1421</v>
      </c>
      <c r="M116" s="71">
        <f t="shared" si="6"/>
        <v>1384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440</v>
      </c>
      <c r="D122" s="115">
        <v>440</v>
      </c>
      <c r="E122" s="116">
        <f t="shared" ref="E122:E126" si="8">+IF(OR(C122=0,C122="-"),"",(D122/C122))</f>
        <v>1</v>
      </c>
      <c r="F122" s="137"/>
      <c r="G122" s="241" t="s">
        <v>50</v>
      </c>
      <c r="H122" s="243"/>
      <c r="I122" s="117">
        <v>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775</v>
      </c>
      <c r="D123" s="115">
        <v>775</v>
      </c>
      <c r="E123" s="116">
        <f t="shared" si="8"/>
        <v>1</v>
      </c>
      <c r="F123" s="137"/>
      <c r="G123" s="241" t="s">
        <v>51</v>
      </c>
      <c r="H123" s="243"/>
      <c r="I123" s="117">
        <v>7</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169</v>
      </c>
      <c r="D124" s="115">
        <v>169</v>
      </c>
      <c r="E124" s="116">
        <f t="shared" si="8"/>
        <v>1</v>
      </c>
      <c r="F124" s="137"/>
      <c r="G124" s="241" t="s">
        <v>52</v>
      </c>
      <c r="H124" s="243"/>
      <c r="I124" s="117">
        <v>5</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1384</v>
      </c>
      <c r="D127" s="118">
        <f>+SUM(D121:D126)</f>
        <v>1384</v>
      </c>
      <c r="E127" s="119">
        <f t="shared" ref="E127" si="9">+IF(C127=0,"",(D127/C127))</f>
        <v>1</v>
      </c>
      <c r="F127" s="137"/>
      <c r="G127" s="246" t="s">
        <v>41</v>
      </c>
      <c r="H127" s="248"/>
      <c r="I127" s="120">
        <f>+SUM(I121:I126)</f>
        <v>20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38</v>
      </c>
      <c r="E132" s="102">
        <v>24</v>
      </c>
      <c r="F132" s="102">
        <v>13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136</v>
      </c>
      <c r="D133" s="77">
        <v>173</v>
      </c>
      <c r="E133" s="77">
        <v>145</v>
      </c>
      <c r="F133" s="77">
        <v>208</v>
      </c>
      <c r="G133" s="78">
        <v>174</v>
      </c>
      <c r="H133" s="78">
        <v>244</v>
      </c>
      <c r="I133" s="79">
        <v>161</v>
      </c>
      <c r="J133" s="78">
        <v>325</v>
      </c>
      <c r="K133" s="78">
        <v>156</v>
      </c>
      <c r="L133" s="124">
        <v>191</v>
      </c>
      <c r="M133" s="125">
        <v>140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146</v>
      </c>
      <c r="J134" s="78">
        <v>160</v>
      </c>
      <c r="K134" s="78">
        <v>163</v>
      </c>
      <c r="L134" s="124">
        <v>193</v>
      </c>
      <c r="M134" s="125">
        <v>173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231</v>
      </c>
      <c r="J135" s="78">
        <v>8</v>
      </c>
      <c r="K135" s="78">
        <v>182</v>
      </c>
      <c r="L135" s="124">
        <v>139</v>
      </c>
      <c r="M135" s="125">
        <v>161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136</v>
      </c>
      <c r="D138" s="81">
        <f t="shared" ref="D138:I138" si="10">+SUM(D132:D137)</f>
        <v>211</v>
      </c>
      <c r="E138" s="81">
        <f t="shared" si="10"/>
        <v>169</v>
      </c>
      <c r="F138" s="81">
        <f t="shared" si="10"/>
        <v>221</v>
      </c>
      <c r="G138" s="82">
        <f t="shared" si="10"/>
        <v>175</v>
      </c>
      <c r="H138" s="82">
        <f t="shared" si="10"/>
        <v>244</v>
      </c>
      <c r="I138" s="83">
        <f t="shared" si="10"/>
        <v>538</v>
      </c>
      <c r="J138" s="82">
        <f>+SUM(J132:J137)</f>
        <v>493</v>
      </c>
      <c r="K138" s="82">
        <f t="shared" ref="K138" si="11">+SUM(K132:K137)</f>
        <v>501</v>
      </c>
      <c r="L138" s="127">
        <f>+SUM(L132:L137)</f>
        <v>523</v>
      </c>
      <c r="M138" s="128">
        <f>+SUM(M132:M137)</f>
        <v>474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v>
      </c>
      <c r="G144" s="103">
        <v>10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262</v>
      </c>
      <c r="D145" s="77">
        <v>109</v>
      </c>
      <c r="E145" s="77">
        <v>136</v>
      </c>
      <c r="F145" s="77">
        <v>128</v>
      </c>
      <c r="G145" s="78">
        <v>168</v>
      </c>
      <c r="H145" s="78">
        <v>70</v>
      </c>
      <c r="I145" s="79">
        <v>77</v>
      </c>
      <c r="J145" s="78">
        <v>309</v>
      </c>
      <c r="K145" s="78">
        <v>230</v>
      </c>
      <c r="L145" s="124">
        <v>214</v>
      </c>
      <c r="M145" s="125">
        <v>148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31</v>
      </c>
      <c r="F146" s="77">
        <v>0</v>
      </c>
      <c r="G146" s="78">
        <v>17</v>
      </c>
      <c r="H146" s="78">
        <v>0</v>
      </c>
      <c r="I146" s="79">
        <v>105</v>
      </c>
      <c r="J146" s="78">
        <v>105</v>
      </c>
      <c r="K146" s="78">
        <v>126</v>
      </c>
      <c r="L146" s="124">
        <v>107</v>
      </c>
      <c r="M146" s="125">
        <v>89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213</v>
      </c>
      <c r="J147" s="78">
        <v>8</v>
      </c>
      <c r="K147" s="78">
        <v>176</v>
      </c>
      <c r="L147" s="124">
        <v>116</v>
      </c>
      <c r="M147" s="125">
        <v>139</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262</v>
      </c>
      <c r="D150" s="81">
        <f t="shared" ref="D150:I150" si="12">+SUM(D144:D149)</f>
        <v>109</v>
      </c>
      <c r="E150" s="81">
        <f t="shared" si="12"/>
        <v>171</v>
      </c>
      <c r="F150" s="81">
        <f t="shared" si="12"/>
        <v>129</v>
      </c>
      <c r="G150" s="82">
        <f t="shared" si="12"/>
        <v>195</v>
      </c>
      <c r="H150" s="82">
        <f t="shared" si="12"/>
        <v>70</v>
      </c>
      <c r="I150" s="83">
        <f t="shared" si="12"/>
        <v>395</v>
      </c>
      <c r="J150" s="82">
        <f>+SUM(J144:J149)</f>
        <v>422</v>
      </c>
      <c r="K150" s="82">
        <f t="shared" ref="K150" si="13">+SUM(K144:K149)</f>
        <v>532</v>
      </c>
      <c r="L150" s="127">
        <f>+SUM(L144:L149)</f>
        <v>437</v>
      </c>
      <c r="M150" s="128">
        <f>+SUM(M144:M149)</f>
        <v>376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2829</v>
      </c>
      <c r="C156" s="130">
        <f>+IFERROR((VLOOKUP(A156,Hoja2!$A$2:$I$1444,4,FALSE)),"")</f>
        <v>2829</v>
      </c>
      <c r="D156" s="163" t="str">
        <f>+IFERROR((VLOOKUP(A156,Hoja2!$A$2:$I$1444,5,FALSE)),"")</f>
        <v>CORPORACION UNIVERSITARIA MINUTO DE DIOS -UNIMINUTO-</v>
      </c>
      <c r="E156" s="163"/>
      <c r="F156" s="163"/>
      <c r="G156" s="164"/>
      <c r="H156" s="130" t="str">
        <f>+IFERROR((VLOOKUP(A156,Hoja2!$A$2:$I$1444,6,FALSE)),"")</f>
        <v>Bogotá, D.C.</v>
      </c>
      <c r="I156" s="130" t="str">
        <f>+IFERROR((VLOOKUP(A156,Hoja2!$A$2:$I$1444,7,FALSE)),"")</f>
        <v>Privado</v>
      </c>
      <c r="J156" s="249" t="str">
        <f>+IFERROR((VLOOKUP(A156,Hoja2!$A$2:$I$1444,8,FALSE)),"")</f>
        <v>Institución Universitaria/Escuela Tecnológica</v>
      </c>
      <c r="K156" s="250"/>
      <c r="L156" s="131">
        <f>+IFERROR((VLOOKUP(A156,Hoja2!$A$2:$I$1444,9,FALSE)),"")</f>
        <v>737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9102</v>
      </c>
      <c r="C157" s="130">
        <f>+IFERROR((VLOOKUP(A157,Hoja2!$A$2:$I$1444,4,FALSE)),"")</f>
        <v>9102</v>
      </c>
      <c r="D157" s="163" t="str">
        <f>+IFERROR((VLOOKUP(A157,Hoja2!$A$2:$I$1444,5,FALSE)),"")</f>
        <v>ESCUELA DE SUBOFICIALES DE LA FUERZA AEREA COLOMBIANA ANDRES M. DIAZ</v>
      </c>
      <c r="E157" s="163"/>
      <c r="F157" s="163"/>
      <c r="G157" s="164"/>
      <c r="H157" s="130" t="str">
        <f>+IFERROR((VLOOKUP(A157,Hoja2!$A$2:$I$1444,6,FALSE)),"")</f>
        <v>Cundinamarca</v>
      </c>
      <c r="I157" s="130" t="str">
        <f>+IFERROR((VLOOKUP(A157,Hoja2!$A$2:$I$1444,7,FALSE)),"")</f>
        <v>Oficial</v>
      </c>
      <c r="J157" s="249" t="str">
        <f>+IFERROR((VLOOKUP(A157,Hoja2!$A$2:$I$1444,8,FALSE)),"")</f>
        <v>Institución Tecnológica</v>
      </c>
      <c r="K157" s="250"/>
      <c r="L157" s="131">
        <f>+IFERROR((VLOOKUP(A157,Hoja2!$A$2:$I$1444,9,FALSE)),"")</f>
        <v>588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1384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ekUwE7anvdKyg6iyzB4btZ3PSlSEit4kIyU2MNWuaIvCINqXb/oM+dBDsWZSci+wCbwe2+BcQlm0KnsWARqQ==" saltValue="UNkXPcutbc/zrck8QxEFJ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